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or.vavrovic\Desktop\Stavby 2021\Zhodnotenie krovu a výmena krytiny Kollárova\Rozpočet+výkaz výmer\"/>
    </mc:Choice>
  </mc:AlternateContent>
  <bookViews>
    <workbookView xWindow="0" yWindow="0" windowWidth="0" windowHeight="0"/>
  </bookViews>
  <sheets>
    <sheet name="Rekapitulácia stavby" sheetId="1" r:id="rId1"/>
    <sheet name="ZSBiel13052021 - ZŠ na B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'ZSBiel13052021 - ZŠ na Bi...'!$C$123:$K$158</definedName>
    <definedName name="_xlnm.Print_Area" localSheetId="1">'ZSBiel13052021 - ZŠ na Bi...'!$C$4:$J$76,'ZSBiel13052021 - ZŠ na Bi...'!$C$82:$J$107,'ZSBiel13052021 - ZŠ na Bi...'!$C$113:$K$158</definedName>
    <definedName name="_xlnm.Print_Titles" localSheetId="1">'ZSBiel13052021 - ZŠ na Bi...'!$123:$123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8"/>
  <c r="BH158"/>
  <c r="BG158"/>
  <c r="BE158"/>
  <c r="T158"/>
  <c r="T157"/>
  <c r="T156"/>
  <c r="R158"/>
  <c r="R157"/>
  <c r="R156"/>
  <c r="P158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T138"/>
  <c r="R139"/>
  <c r="R138"/>
  <c r="P139"/>
  <c r="P138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F118"/>
  <c r="E116"/>
  <c r="F87"/>
  <c r="E85"/>
  <c r="J22"/>
  <c r="E22"/>
  <c r="J121"/>
  <c r="J21"/>
  <c r="J19"/>
  <c r="E19"/>
  <c r="J120"/>
  <c r="J18"/>
  <c r="J16"/>
  <c r="E16"/>
  <c r="F121"/>
  <c r="J15"/>
  <c r="J13"/>
  <c r="E13"/>
  <c r="F120"/>
  <c r="J12"/>
  <c r="J10"/>
  <c r="J118"/>
  <c i="1" r="L90"/>
  <c r="AM90"/>
  <c r="AM89"/>
  <c r="L89"/>
  <c r="AM87"/>
  <c r="L87"/>
  <c r="L85"/>
  <c r="L84"/>
  <c i="2" r="BK158"/>
  <c r="BK151"/>
  <c r="J151"/>
  <c r="BK150"/>
  <c r="J150"/>
  <c r="BK148"/>
  <c r="J148"/>
  <c r="BK147"/>
  <c r="J147"/>
  <c r="BK146"/>
  <c r="J146"/>
  <c r="BK155"/>
  <c r="BK154"/>
  <c r="J154"/>
  <c r="BK153"/>
  <c r="J153"/>
  <c r="BK152"/>
  <c r="J152"/>
  <c r="J158"/>
  <c r="J155"/>
  <c r="BK144"/>
  <c r="J144"/>
  <c r="BK143"/>
  <c r="J143"/>
  <c r="BK141"/>
  <c r="J141"/>
  <c r="BK139"/>
  <c r="J139"/>
  <c r="BK136"/>
  <c r="J136"/>
  <c r="BK134"/>
  <c r="J134"/>
  <c r="BK133"/>
  <c r="J133"/>
  <c r="BK132"/>
  <c r="J132"/>
  <c r="BK131"/>
  <c r="J131"/>
  <c r="BK130"/>
  <c r="J130"/>
  <c r="BK129"/>
  <c r="J129"/>
  <c r="BK127"/>
  <c r="J127"/>
  <c i="1" r="AS94"/>
  <c i="2" l="1" r="BK128"/>
  <c r="J128"/>
  <c r="J97"/>
  <c r="P128"/>
  <c r="P125"/>
  <c r="R128"/>
  <c r="R125"/>
  <c r="T128"/>
  <c r="T125"/>
  <c r="BK142"/>
  <c r="J142"/>
  <c r="J102"/>
  <c r="P142"/>
  <c r="P137"/>
  <c r="R142"/>
  <c r="R137"/>
  <c r="T142"/>
  <c r="T137"/>
  <c r="BK145"/>
  <c r="J145"/>
  <c r="J103"/>
  <c r="P145"/>
  <c r="R145"/>
  <c r="T145"/>
  <c r="P149"/>
  <c r="R149"/>
  <c r="T149"/>
  <c r="BK149"/>
  <c r="J149"/>
  <c r="J104"/>
  <c r="J87"/>
  <c r="F89"/>
  <c r="J89"/>
  <c r="F90"/>
  <c r="J90"/>
  <c r="BF127"/>
  <c r="BF129"/>
  <c r="BF130"/>
  <c r="BF131"/>
  <c r="BF132"/>
  <c r="BF133"/>
  <c r="BF134"/>
  <c r="BF136"/>
  <c r="BF139"/>
  <c r="BF141"/>
  <c r="BF143"/>
  <c r="BF144"/>
  <c r="BF146"/>
  <c r="BF154"/>
  <c r="BK126"/>
  <c r="J126"/>
  <c r="J96"/>
  <c r="BK135"/>
  <c r="J135"/>
  <c r="J98"/>
  <c r="BK138"/>
  <c r="J138"/>
  <c r="J100"/>
  <c r="BK140"/>
  <c r="J140"/>
  <c r="J101"/>
  <c r="BF151"/>
  <c r="BF152"/>
  <c r="BF153"/>
  <c r="BF155"/>
  <c r="BF158"/>
  <c r="BK157"/>
  <c r="BK156"/>
  <c r="J156"/>
  <c r="J105"/>
  <c r="BF147"/>
  <c r="BF148"/>
  <c r="BF150"/>
  <c r="F31"/>
  <c i="1" r="AZ95"/>
  <c r="AZ94"/>
  <c r="W29"/>
  <c i="2" r="J31"/>
  <c i="1" r="AV95"/>
  <c i="2" r="F34"/>
  <c i="1" r="BC95"/>
  <c r="BC94"/>
  <c r="W32"/>
  <c i="2" r="F35"/>
  <c i="1" r="BD95"/>
  <c r="BD94"/>
  <c r="W33"/>
  <c i="2" r="F33"/>
  <c i="1" r="BB95"/>
  <c r="BB94"/>
  <c r="W31"/>
  <c i="2" l="1" r="T124"/>
  <c r="R124"/>
  <c r="P124"/>
  <c i="1" r="AU95"/>
  <c i="2" r="BK125"/>
  <c r="J125"/>
  <c r="J95"/>
  <c r="BK137"/>
  <c r="J137"/>
  <c r="J99"/>
  <c r="J157"/>
  <c r="J106"/>
  <c i="1" r="AU94"/>
  <c r="AY94"/>
  <c i="2" r="J32"/>
  <c i="1" r="AW95"/>
  <c r="AT95"/>
  <c r="AV94"/>
  <c r="AK29"/>
  <c i="2" r="F32"/>
  <c i="1" r="BA95"/>
  <c r="BA94"/>
  <c r="W30"/>
  <c r="AX94"/>
  <c i="2" l="1" r="BK124"/>
  <c r="J124"/>
  <c r="J94"/>
  <c i="1" r="AW94"/>
  <c r="AK30"/>
  <c i="2" l="1" r="J28"/>
  <c i="1" r="AG95"/>
  <c r="AN95"/>
  <c r="AT94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<sst xmlns="http://schemas.openxmlformats.org/spreadsheetml/2006/main">
  <si>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</si>
  <si>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</si>
  <si>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</si>
  <si>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</si>
  <si>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</si>
  <si>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{6b59db47-0ab7-4ccf-ab09-6246a20497ae}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</si>
  <si>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</si>
  <si>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</si>
  <si>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</si>
  <si>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</si>
  <si>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</si>
  <si>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</si>
  <si>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ZSBiel13052021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</si>
  <si>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</si>
  <si>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</si>
  <si>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ZŠ na Bielenisku-Oprava podlahy kuchyne</t>
  </si>
  <si>
    <t>JKSO:</t>
  </si>
  <si>
    <t>KS:</t>
  </si>
  <si>
    <t>Miesto:</t>
  </si>
  <si>
    <t xml:space="preserve"> </t>
  </si>
  <si>
    <t>Dátum:</t>
  </si>
  <si>
    <t>13. 5. 2021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</si>
  <si>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</si>
  <si>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</si>
  <si>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</si>
  <si>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</si>
  <si>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</si>
  <si>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</si>
  <si>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</si>
  <si>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</si>
  <si>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</si>
  <si>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</si>
  <si>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</si>
  <si>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</si>
  <si>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</si>
  <si>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</si>
  <si>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</si>
  <si>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</si>
  <si>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</si>
  <si>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</si>
  <si>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</si>
  <si>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</si>
  <si>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</si>
  <si>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</si>
  <si>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</si>
  <si>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</si>
  <si>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</si>
  <si>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</si>
  <si>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</si>
  <si>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</si>
  <si>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</si>
  <si>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</si>
  <si>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</si>
  <si>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</si>
  <si>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</si>
  <si>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</si>
  <si>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</si>
  <si>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</si>
  <si>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</si>
  <si>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</si>
  <si>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</si>
  <si>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</si>
  <si>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</si>
  <si>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</si>
  <si>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</si>
  <si>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</si>
  <si>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</si>
  <si>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</si>
  <si>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</si>
  <si>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</si>
  <si>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</si>
  <si>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</si>
  <si>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</si>
  <si>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</si>
  <si>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</si>
  <si>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</si>
  <si>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</si>
  <si>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</si>
  <si>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</si>
  <si>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</si>
  <si>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</si>
  <si>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</si>
  <si>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</si>
  <si>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</si>
  <si>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</si>
  <si>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</si>
  <si>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</si>
  <si>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</si>
  <si>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</si>
  <si>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</si>
  <si>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</si>
  <si>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767 - Konštrukcie doplnkové kovové</t>
  </si>
  <si>
    <t xml:space="preserve">    776 - Podlahy povlakové</t>
  </si>
  <si>
    <t xml:space="preserve">    777 - Podlahy syntetické</t>
  </si>
  <si>
    <t xml:space="preserve">    784 - Dokončovacie práce - maľby</t>
  </si>
  <si>
    <t>M - Práce a dodávky M</t>
  </si>
  <si>
    <t xml:space="preserve">    95-M - Revízie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</si>
  <si>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</si>
  <si>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</si>
  <si>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</si>
  <si>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</si>
  <si>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</si>
  <si>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</si>
  <si>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</si>
  <si>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</si>
  <si>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</si>
  <si>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</si>
  <si>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</si>
  <si>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</si>
  <si>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</si>
  <si>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</si>
  <si>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</si>
  <si>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</si>
  <si>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</si>
  <si>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171209002.S</t>
  </si>
  <si>
    <t>Poplatok za skladovanie - zemina a kamenivo (17 05) ostatné</t>
  </si>
  <si>
    <t>t</t>
  </si>
  <si>
    <t>4</t>
  </si>
  <si>
    <t>2</t>
  </si>
  <si>
    <t>-1264878879</t>
  </si>
  <si>
    <t>9</t>
  </si>
  <si>
    <t>Ostatné konštrukcie a práce-búranie</t>
  </si>
  <si>
    <t>3</t>
  </si>
  <si>
    <t>938902071</t>
  </si>
  <si>
    <t>Očistenie povrchu betónových konštrukcií tlakovou vodou</t>
  </si>
  <si>
    <t>m2</t>
  </si>
  <si>
    <t>852692834</t>
  </si>
  <si>
    <t>965081712</t>
  </si>
  <si>
    <t xml:space="preserve">Búranie dlažieb, bez podklad. lôžka z xylolit., alebo keramických dlaždíc hr. do 10 mm,  -0,02000t</t>
  </si>
  <si>
    <t>1767750885</t>
  </si>
  <si>
    <t>978059531</t>
  </si>
  <si>
    <t xml:space="preserve">Odsekanie a odobratie obkladov stien z obkladačiek vnútorných vrátane podkladovej omietky nad 2 m2,  -0,06800t</t>
  </si>
  <si>
    <t>35114484</t>
  </si>
  <si>
    <t>17</t>
  </si>
  <si>
    <t>979011111</t>
  </si>
  <si>
    <t>Zvislá doprava sutiny a vybúraných hmôt za prvé podlažie nad alebo pod základným podlažím</t>
  </si>
  <si>
    <t>1230104133</t>
  </si>
  <si>
    <t>18</t>
  </si>
  <si>
    <t>979081111</t>
  </si>
  <si>
    <t>Odvoz sutiny a vybúraných hmôt na skládku do 1 km</t>
  </si>
  <si>
    <t>580934411</t>
  </si>
  <si>
    <t>19</t>
  </si>
  <si>
    <t>979081121</t>
  </si>
  <si>
    <t>Odvoz sutiny a vybúraných hmôt na skládku za každý ďalší 1 km</t>
  </si>
  <si>
    <t>454673561</t>
  </si>
  <si>
    <t>99</t>
  </si>
  <si>
    <t>Presun hmôt HSV</t>
  </si>
  <si>
    <t>16</t>
  </si>
  <si>
    <t>998011001.S</t>
  </si>
  <si>
    <t>Presun hmôt pre budovy (801, 803, 812), zvislá konštr. z tehál, tvárnic, z kovu výšky do 6 m</t>
  </si>
  <si>
    <t>419266084</t>
  </si>
  <si>
    <t>PSV</t>
  </si>
  <si>
    <t>Práce a dodávky PSV</t>
  </si>
  <si>
    <t>725</t>
  </si>
  <si>
    <t>Zdravotechnika - zariaďovacie predmety</t>
  </si>
  <si>
    <t>15</t>
  </si>
  <si>
    <t>725310823.S</t>
  </si>
  <si>
    <t>Demontáž technologický zariadení kuchyne - varné nádoby, drezy a ich spätná montáž</t>
  </si>
  <si>
    <t>súb.</t>
  </si>
  <si>
    <t>1206337849</t>
  </si>
  <si>
    <t>767</t>
  </si>
  <si>
    <t>Konštrukcie doplnkové kovové</t>
  </si>
  <si>
    <t>21</t>
  </si>
  <si>
    <t>767996802</t>
  </si>
  <si>
    <t xml:space="preserve">Demontáž ostatných doplnkov stavieb s hmotnosťou jednotlivých dielov konštr. nad 50 do 100 kg,  -0,00100t</t>
  </si>
  <si>
    <t>kg</t>
  </si>
  <si>
    <t>304821551</t>
  </si>
  <si>
    <t>776</t>
  </si>
  <si>
    <t>Podlahy povlakové</t>
  </si>
  <si>
    <t>5</t>
  </si>
  <si>
    <t>776992122</t>
  </si>
  <si>
    <t>Tmelenie podkladu, stierkovanie vyrovnávacím tmelom hr. 3 mm lokálne</t>
  </si>
  <si>
    <t>1884131868</t>
  </si>
  <si>
    <t>22</t>
  </si>
  <si>
    <t>776992200</t>
  </si>
  <si>
    <t>Príprava podkladu prebrúsením strojne brúskou na betón</t>
  </si>
  <si>
    <t>-614941470</t>
  </si>
  <si>
    <t>777</t>
  </si>
  <si>
    <t>Podlahy syntetické</t>
  </si>
  <si>
    <t>777531020</t>
  </si>
  <si>
    <t>Polyuretánová samonivelačná stierka hr. 4 mm Sikafloor 327, penetrácia, 2x stierka s kremičitým pieskom, uzatvárací náter</t>
  </si>
  <si>
    <t>-1501516993</t>
  </si>
  <si>
    <t>23</t>
  </si>
  <si>
    <t>777990010</t>
  </si>
  <si>
    <t>Hliníková ukončovacia lišta - lepená</t>
  </si>
  <si>
    <t>m</t>
  </si>
  <si>
    <t>-423965765</t>
  </si>
  <si>
    <t>24</t>
  </si>
  <si>
    <t>998777101</t>
  </si>
  <si>
    <t>Presun hmôt pre podlahy syntetické v objektoch výšky do 6 m</t>
  </si>
  <si>
    <t>-1073920356</t>
  </si>
  <si>
    <t>784</t>
  </si>
  <si>
    <t>Dokončovacie práce - maľby</t>
  </si>
  <si>
    <t>6</t>
  </si>
  <si>
    <t>784402801</t>
  </si>
  <si>
    <t>Odstránenie malieb oškrabaním, výšky do 3,80 m</t>
  </si>
  <si>
    <t>2109671130</t>
  </si>
  <si>
    <t>7</t>
  </si>
  <si>
    <t>784410100</t>
  </si>
  <si>
    <t>Penetrovanie jednonásobné jemnozrnných podkladov výšky do 3,80 m</t>
  </si>
  <si>
    <t>1403423661</t>
  </si>
  <si>
    <t>8</t>
  </si>
  <si>
    <t>784410500</t>
  </si>
  <si>
    <t>Prebrúsenie a oprášenie jemnozrnných povrchov výšky do 3,80 m</t>
  </si>
  <si>
    <t>37127872</t>
  </si>
  <si>
    <t>784410610</t>
  </si>
  <si>
    <t>Vyrovnanie trhlín a nerovností na jemnozrnných povrchoch výšky nad 3,80 m</t>
  </si>
  <si>
    <t>1312527944</t>
  </si>
  <si>
    <t>10</t>
  </si>
  <si>
    <t>784418011</t>
  </si>
  <si>
    <t xml:space="preserve">Zakrývanie otvorov, podláh a zariadení fóliou v miestnostiach alebo na schodisku   </t>
  </si>
  <si>
    <t>1437147541</t>
  </si>
  <si>
    <t>11</t>
  </si>
  <si>
    <t>784452461</t>
  </si>
  <si>
    <t xml:space="preserve">Maľby z maliarskych zmesí Primalex, Farmal, ručne nanášané jednonásobné tónované s bielym stropom na podklad jemnozrnný  výšky do 3,80 m   </t>
  </si>
  <si>
    <t>-939124008</t>
  </si>
  <si>
    <t>M</t>
  </si>
  <si>
    <t>Práce a dodávky M</t>
  </si>
  <si>
    <t>95-M</t>
  </si>
  <si>
    <t>Revízie</t>
  </si>
  <si>
    <t>12</t>
  </si>
  <si>
    <t>950507101</t>
  </si>
  <si>
    <t>Veľkokuch.spotr.šporáky,ohr.vane,ohr.stoly,var.kotol,pračka,cukr.pece kontrola prip.spotr.a uzáv.pl.</t>
  </si>
  <si>
    <t>64</t>
  </si>
  <si>
    <t>-668692765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</si>
</sst>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26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24</v>
      </c>
      <c r="AL14" s="19"/>
      <c r="AM14" s="19"/>
      <c r="AN14" s="31" t="s">
        <v>26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28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29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29</v>
      </c>
    </row>
    <row r="20" s="1" customFormat="1" ht="18.48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28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29" t="s">
        <v>37</v>
      </c>
      <c r="G29" s="44"/>
      <c r="H29" s="44"/>
      <c r="I29" s="44"/>
      <c r="J29" s="44"/>
      <c r="K29" s="44"/>
      <c r="L29" s="45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38</v>
      </c>
      <c r="G30" s="44"/>
      <c r="H30" s="44"/>
      <c r="I30" s="44"/>
      <c r="J30" s="44"/>
      <c r="K30" s="44"/>
      <c r="L30" s="45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45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45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43</v>
      </c>
      <c r="U35" s="51"/>
      <c r="V35" s="51"/>
      <c r="W35" s="51"/>
      <c r="X35" s="53" t="s">
        <v>44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46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47</v>
      </c>
      <c r="AI60" s="39"/>
      <c r="AJ60" s="39"/>
      <c r="AK60" s="39"/>
      <c r="AL60" s="39"/>
      <c r="AM60" s="61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49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50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47</v>
      </c>
      <c r="AI75" s="39"/>
      <c r="AJ75" s="39"/>
      <c r="AK75" s="39"/>
      <c r="AL75" s="39"/>
      <c r="AM75" s="61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11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ZSBiel13052021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14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na Bielenisku-Oprava podlahy kuchyne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76" t="str">
        <f>IF(AN8= "","",AN8)</f>
        <v>13. 5. 2021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27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52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25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53</v>
      </c>
      <c r="D92" s="91"/>
      <c r="E92" s="91"/>
      <c r="F92" s="91"/>
      <c r="G92" s="91"/>
      <c r="H92" s="92"/>
      <c r="I92" s="93" t="s">
        <v>54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55</v>
      </c>
      <c r="AH92" s="91"/>
      <c r="AI92" s="91"/>
      <c r="AJ92" s="91"/>
      <c r="AK92" s="91"/>
      <c r="AL92" s="91"/>
      <c r="AM92" s="91"/>
      <c r="AN92" s="93" t="s">
        <v>56</v>
      </c>
      <c r="AO92" s="91"/>
      <c r="AP92" s="95"/>
      <c r="AQ92" s="96" t="s">
        <v>57</v>
      </c>
      <c r="AR92" s="41"/>
      <c r="AS92" s="97" t="s">
        <v>58</v>
      </c>
      <c r="AT92" s="98" t="s">
        <v>59</v>
      </c>
      <c r="AU92" s="98" t="s">
        <v>60</v>
      </c>
      <c r="AV92" s="98" t="s">
        <v>61</v>
      </c>
      <c r="AW92" s="98" t="s">
        <v>62</v>
      </c>
      <c r="AX92" s="98" t="s">
        <v>63</v>
      </c>
      <c r="AY92" s="98" t="s">
        <v>64</v>
      </c>
      <c r="AZ92" s="98" t="s">
        <v>65</v>
      </c>
      <c r="BA92" s="98" t="s">
        <v>66</v>
      </c>
      <c r="BB92" s="98" t="s">
        <v>67</v>
      </c>
      <c r="BC92" s="98" t="s">
        <v>68</v>
      </c>
      <c r="BD92" s="99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70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71</v>
      </c>
      <c r="BT94" s="114" t="s">
        <v>72</v>
      </c>
      <c r="BV94" s="114" t="s">
        <v>73</v>
      </c>
      <c r="BW94" s="114" t="s">
        <v>5</v>
      </c>
      <c r="BX94" s="114" t="s">
        <v>74</v>
      </c>
      <c r="CL94" s="114" t="s">
        <v>1</v>
      </c>
    </row>
    <row r="95" s="7" customFormat="1" ht="24.75" customHeight="1">
      <c r="A95" s="115" t="s">
        <v>75</v>
      </c>
      <c r="B95" s="116"/>
      <c r="C95" s="117"/>
      <c r="D95" s="118" t="s">
        <v>12</v>
      </c>
      <c r="E95" s="118"/>
      <c r="F95" s="118"/>
      <c r="G95" s="118"/>
      <c r="H95" s="118"/>
      <c r="I95" s="119"/>
      <c r="J95" s="118" t="s">
        <v>15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'ZSBiel13052021 - ZŠ na Bi...'!J28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76</v>
      </c>
      <c r="AR95" s="122"/>
      <c r="AS95" s="123">
        <v>0</v>
      </c>
      <c r="AT95" s="124">
        <f>ROUND(SUM(AV95:AW95),2)</f>
        <v>0</v>
      </c>
      <c r="AU95" s="125">
        <f>'ZSBiel13052021 - ZŠ na Bi...'!P124</f>
        <v>0</v>
      </c>
      <c r="AV95" s="124">
        <f>'ZSBiel13052021 - ZŠ na Bi...'!J31</f>
        <v>0</v>
      </c>
      <c r="AW95" s="124">
        <f>'ZSBiel13052021 - ZŠ na Bi...'!J32</f>
        <v>0</v>
      </c>
      <c r="AX95" s="124">
        <f>'ZSBiel13052021 - ZŠ na Bi...'!J33</f>
        <v>0</v>
      </c>
      <c r="AY95" s="124">
        <f>'ZSBiel13052021 - ZŠ na Bi...'!J34</f>
        <v>0</v>
      </c>
      <c r="AZ95" s="124">
        <f>'ZSBiel13052021 - ZŠ na Bi...'!F31</f>
        <v>0</v>
      </c>
      <c r="BA95" s="124">
        <f>'ZSBiel13052021 - ZŠ na Bi...'!F32</f>
        <v>0</v>
      </c>
      <c r="BB95" s="124">
        <f>'ZSBiel13052021 - ZŠ na Bi...'!F33</f>
        <v>0</v>
      </c>
      <c r="BC95" s="124">
        <f>'ZSBiel13052021 - ZŠ na Bi...'!F34</f>
        <v>0</v>
      </c>
      <c r="BD95" s="126">
        <f>'ZSBiel13052021 - ZŠ na Bi...'!F35</f>
        <v>0</v>
      </c>
      <c r="BE95" s="7"/>
      <c r="BT95" s="127" t="s">
        <v>77</v>
      </c>
      <c r="BU95" s="127" t="s">
        <v>78</v>
      </c>
      <c r="BV95" s="127" t="s">
        <v>73</v>
      </c>
      <c r="BW95" s="127" t="s">
        <v>5</v>
      </c>
      <c r="BX95" s="127" t="s">
        <v>74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YXhTP3g4ZZpWFHnuH1c6Cjn7nila5LQGWLyh1+pX6ZZQnK51PyQfAuv9TgW1v+Go6gzXv8hSWR9okbU1EpVq0A==" hashValue="ramBOamt3jvc/cGgXXVSB2eMOYzn2tPoUq1q0GTtCJGuRD9D+gr6bwZKBNgxo2KrON/G7UsxpTufdWmKBIFGp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ZSBiel13052021 - ZŠ na B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72</v>
      </c>
    </row>
    <row r="4" s="1" customFormat="1" ht="24.96" customHeight="1">
      <c r="B4" s="17"/>
      <c r="D4" s="132" t="s">
        <v>79</v>
      </c>
      <c r="I4" s="128"/>
      <c r="L4" s="17"/>
      <c r="M4" s="133" t="s">
        <v>9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14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15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16</v>
      </c>
      <c r="E9" s="35"/>
      <c r="F9" s="137" t="s">
        <v>1</v>
      </c>
      <c r="G9" s="35"/>
      <c r="H9" s="35"/>
      <c r="I9" s="138" t="s">
        <v>17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18</v>
      </c>
      <c r="E10" s="35"/>
      <c r="F10" s="137" t="s">
        <v>19</v>
      </c>
      <c r="G10" s="35"/>
      <c r="H10" s="35"/>
      <c r="I10" s="138" t="s">
        <v>20</v>
      </c>
      <c r="J10" s="139" t="str">
        <f>'Rekapitulácia stavby'!AN8</f>
        <v>13. 5. 2021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22</v>
      </c>
      <c r="E12" s="35"/>
      <c r="F12" s="35"/>
      <c r="G12" s="35"/>
      <c r="H12" s="35"/>
      <c r="I12" s="138" t="s">
        <v>23</v>
      </c>
      <c r="J12" s="137" t="str">
        <f>IF('Rekapitulácia stavby'!AN10="","",'Rekapitulácia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IF('Rekapitulácia stavby'!E11="","",'Rekapitulácia stavby'!E11)</f>
        <v xml:space="preserve"> </v>
      </c>
      <c r="F13" s="35"/>
      <c r="G13" s="35"/>
      <c r="H13" s="35"/>
      <c r="I13" s="138" t="s">
        <v>24</v>
      </c>
      <c r="J13" s="137" t="str">
        <f>IF('Rekapitulácia stavby'!AN11="","",'Rekapitulácia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25</v>
      </c>
      <c r="E15" s="35"/>
      <c r="F15" s="35"/>
      <c r="G15" s="35"/>
      <c r="H15" s="35"/>
      <c r="I15" s="138" t="s">
        <v>23</v>
      </c>
      <c r="J15" s="30" t="str">
        <f>'Rekapitulácia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7"/>
      <c r="G16" s="137"/>
      <c r="H16" s="137"/>
      <c r="I16" s="138" t="s">
        <v>24</v>
      </c>
      <c r="J16" s="30" t="str">
        <f>'Rekapitulácia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27</v>
      </c>
      <c r="E18" s="35"/>
      <c r="F18" s="35"/>
      <c r="G18" s="35"/>
      <c r="H18" s="35"/>
      <c r="I18" s="138" t="s">
        <v>23</v>
      </c>
      <c r="J18" s="137" t="str">
        <f>IF('Rekapitulácia stavby'!AN16="","",'Rekapitulácia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IF('Rekapitulácia stavby'!E17="","",'Rekapitulácia stavby'!E17)</f>
        <v xml:space="preserve"> </v>
      </c>
      <c r="F19" s="35"/>
      <c r="G19" s="35"/>
      <c r="H19" s="35"/>
      <c r="I19" s="138" t="s">
        <v>24</v>
      </c>
      <c r="J19" s="137" t="str">
        <f>IF('Rekapitulácia stavby'!AN17="","",'Rekapitulácia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30</v>
      </c>
      <c r="E21" s="35"/>
      <c r="F21" s="35"/>
      <c r="G21" s="35"/>
      <c r="H21" s="35"/>
      <c r="I21" s="138" t="s">
        <v>23</v>
      </c>
      <c r="J21" s="137" t="str">
        <f>IF('Rekapitulácia stavby'!AN19="","",'Rekapitulácia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IF('Rekapitulácia stavby'!E20="","",'Rekapitulácia stavby'!E20)</f>
        <v xml:space="preserve"> </v>
      </c>
      <c r="F22" s="35"/>
      <c r="G22" s="35"/>
      <c r="H22" s="35"/>
      <c r="I22" s="138" t="s">
        <v>24</v>
      </c>
      <c r="J22" s="137" t="str">
        <f>IF('Rekapitulácia stavby'!AN20="","",'Rekapitulácia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31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135"/>
      <c r="J28" s="148">
        <f>ROUND(J124,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34</v>
      </c>
      <c r="G30" s="35"/>
      <c r="H30" s="35"/>
      <c r="I30" s="150" t="s">
        <v>33</v>
      </c>
      <c r="J30" s="149" t="s">
        <v>35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36</v>
      </c>
      <c r="E31" s="134" t="s">
        <v>37</v>
      </c>
      <c r="F31" s="152">
        <f>ROUND((SUM(BE124:BE158)),  2)</f>
        <v>0</v>
      </c>
      <c r="G31" s="35"/>
      <c r="H31" s="35"/>
      <c r="I31" s="153">
        <v>0.20000000000000001</v>
      </c>
      <c r="J31" s="152">
        <f>ROUND(((SUM(BE124:BE158))*I31),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38</v>
      </c>
      <c r="F32" s="152">
        <f>ROUND((SUM(BF124:BF158)),  2)</f>
        <v>0</v>
      </c>
      <c r="G32" s="35"/>
      <c r="H32" s="35"/>
      <c r="I32" s="153">
        <v>0.20000000000000001</v>
      </c>
      <c r="J32" s="152">
        <f>ROUND(((SUM(BF124:BF158))*I32),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39</v>
      </c>
      <c r="F33" s="152">
        <f>ROUND((SUM(BG124:BG158)),  2)</f>
        <v>0</v>
      </c>
      <c r="G33" s="35"/>
      <c r="H33" s="35"/>
      <c r="I33" s="153">
        <v>0.20000000000000001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40</v>
      </c>
      <c r="F34" s="152">
        <f>ROUND((SUM(BH124:BH158)),  2)</f>
        <v>0</v>
      </c>
      <c r="G34" s="35"/>
      <c r="H34" s="35"/>
      <c r="I34" s="153">
        <v>0.20000000000000001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41</v>
      </c>
      <c r="F35" s="152">
        <f>ROUND((SUM(BI124:BI158)),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42</v>
      </c>
      <c r="E37" s="156"/>
      <c r="F37" s="156"/>
      <c r="G37" s="157" t="s">
        <v>43</v>
      </c>
      <c r="H37" s="158" t="s">
        <v>44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45</v>
      </c>
      <c r="E50" s="163"/>
      <c r="F50" s="163"/>
      <c r="G50" s="162" t="s">
        <v>46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47</v>
      </c>
      <c r="E61" s="166"/>
      <c r="F61" s="167" t="s">
        <v>48</v>
      </c>
      <c r="G61" s="165" t="s">
        <v>47</v>
      </c>
      <c r="H61" s="166"/>
      <c r="I61" s="168"/>
      <c r="J61" s="169" t="s">
        <v>48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49</v>
      </c>
      <c r="E65" s="170"/>
      <c r="F65" s="170"/>
      <c r="G65" s="162" t="s">
        <v>50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47</v>
      </c>
      <c r="E76" s="166"/>
      <c r="F76" s="167" t="s">
        <v>48</v>
      </c>
      <c r="G76" s="165" t="s">
        <v>47</v>
      </c>
      <c r="H76" s="166"/>
      <c r="I76" s="168"/>
      <c r="J76" s="169" t="s">
        <v>48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80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ZŠ na Bielenisku-Oprava podlahy kuchyne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18</v>
      </c>
      <c r="D87" s="37"/>
      <c r="E87" s="37"/>
      <c r="F87" s="24" t="str">
        <f>F10</f>
        <v xml:space="preserve"> </v>
      </c>
      <c r="G87" s="37"/>
      <c r="H87" s="37"/>
      <c r="I87" s="138" t="s">
        <v>20</v>
      </c>
      <c r="J87" s="76" t="str">
        <f>IF(J10="","",J10)</f>
        <v>13. 5. 2021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22</v>
      </c>
      <c r="D89" s="37"/>
      <c r="E89" s="37"/>
      <c r="F89" s="24" t="str">
        <f>E13</f>
        <v xml:space="preserve"> </v>
      </c>
      <c r="G89" s="37"/>
      <c r="H89" s="37"/>
      <c r="I89" s="138" t="s">
        <v>27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25</v>
      </c>
      <c r="D90" s="37"/>
      <c r="E90" s="37"/>
      <c r="F90" s="24" t="str">
        <f>IF(E16="","",E16)</f>
        <v>Vyplň údaj</v>
      </c>
      <c r="G90" s="37"/>
      <c r="H90" s="37"/>
      <c r="I90" s="138" t="s">
        <v>30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81</v>
      </c>
      <c r="D92" s="179"/>
      <c r="E92" s="179"/>
      <c r="F92" s="179"/>
      <c r="G92" s="179"/>
      <c r="H92" s="179"/>
      <c r="I92" s="180"/>
      <c r="J92" s="181" t="s">
        <v>82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83</v>
      </c>
      <c r="D94" s="37"/>
      <c r="E94" s="37"/>
      <c r="F94" s="37"/>
      <c r="G94" s="37"/>
      <c r="H94" s="37"/>
      <c r="I94" s="135"/>
      <c r="J94" s="107">
        <f>J124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84</v>
      </c>
    </row>
    <row r="95" s="9" customFormat="1" ht="24.96" customHeight="1">
      <c r="A95" s="9"/>
      <c r="B95" s="183"/>
      <c r="C95" s="184"/>
      <c r="D95" s="185" t="s">
        <v>85</v>
      </c>
      <c r="E95" s="186"/>
      <c r="F95" s="186"/>
      <c r="G95" s="186"/>
      <c r="H95" s="186"/>
      <c r="I95" s="187"/>
      <c r="J95" s="188">
        <f>J125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86</v>
      </c>
      <c r="E96" s="193"/>
      <c r="F96" s="193"/>
      <c r="G96" s="193"/>
      <c r="H96" s="193"/>
      <c r="I96" s="194"/>
      <c r="J96" s="195">
        <f>J126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87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88</v>
      </c>
      <c r="E98" s="193"/>
      <c r="F98" s="193"/>
      <c r="G98" s="193"/>
      <c r="H98" s="193"/>
      <c r="I98" s="194"/>
      <c r="J98" s="195">
        <f>J135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3"/>
      <c r="C99" s="184"/>
      <c r="D99" s="185" t="s">
        <v>89</v>
      </c>
      <c r="E99" s="186"/>
      <c r="F99" s="186"/>
      <c r="G99" s="186"/>
      <c r="H99" s="186"/>
      <c r="I99" s="187"/>
      <c r="J99" s="188">
        <f>J137</f>
        <v>0</v>
      </c>
      <c r="K99" s="184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0"/>
      <c r="C100" s="191"/>
      <c r="D100" s="192" t="s">
        <v>90</v>
      </c>
      <c r="E100" s="193"/>
      <c r="F100" s="193"/>
      <c r="G100" s="193"/>
      <c r="H100" s="193"/>
      <c r="I100" s="194"/>
      <c r="J100" s="195">
        <f>J138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91</v>
      </c>
      <c r="E101" s="193"/>
      <c r="F101" s="193"/>
      <c r="G101" s="193"/>
      <c r="H101" s="193"/>
      <c r="I101" s="194"/>
      <c r="J101" s="195">
        <f>J140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0"/>
      <c r="C102" s="191"/>
      <c r="D102" s="192" t="s">
        <v>92</v>
      </c>
      <c r="E102" s="193"/>
      <c r="F102" s="193"/>
      <c r="G102" s="193"/>
      <c r="H102" s="193"/>
      <c r="I102" s="194"/>
      <c r="J102" s="195">
        <f>J142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93</v>
      </c>
      <c r="E103" s="193"/>
      <c r="F103" s="193"/>
      <c r="G103" s="193"/>
      <c r="H103" s="193"/>
      <c r="I103" s="194"/>
      <c r="J103" s="195">
        <f>J145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94</v>
      </c>
      <c r="E104" s="193"/>
      <c r="F104" s="193"/>
      <c r="G104" s="193"/>
      <c r="H104" s="193"/>
      <c r="I104" s="194"/>
      <c r="J104" s="195">
        <f>J149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3"/>
      <c r="C105" s="184"/>
      <c r="D105" s="185" t="s">
        <v>95</v>
      </c>
      <c r="E105" s="186"/>
      <c r="F105" s="186"/>
      <c r="G105" s="186"/>
      <c r="H105" s="186"/>
      <c r="I105" s="187"/>
      <c r="J105" s="188">
        <f>J156</f>
        <v>0</v>
      </c>
      <c r="K105" s="184"/>
      <c r="L105" s="18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0"/>
      <c r="C106" s="191"/>
      <c r="D106" s="192" t="s">
        <v>96</v>
      </c>
      <c r="E106" s="193"/>
      <c r="F106" s="193"/>
      <c r="G106" s="193"/>
      <c r="H106" s="193"/>
      <c r="I106" s="194"/>
      <c r="J106" s="195">
        <f>J157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17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177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97</v>
      </c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E7</f>
        <v>ZŠ na Bielenisku-Oprava podlahy kuchyne</v>
      </c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F10</f>
        <v xml:space="preserve"> </v>
      </c>
      <c r="G118" s="37"/>
      <c r="H118" s="37"/>
      <c r="I118" s="138" t="s">
        <v>20</v>
      </c>
      <c r="J118" s="76" t="str">
        <f>IF(J10="","",J10)</f>
        <v>13. 5. 2021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E13</f>
        <v xml:space="preserve"> </v>
      </c>
      <c r="G120" s="37"/>
      <c r="H120" s="37"/>
      <c r="I120" s="138" t="s">
        <v>27</v>
      </c>
      <c r="J120" s="33" t="str">
        <f>E19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25</v>
      </c>
      <c r="D121" s="37"/>
      <c r="E121" s="37"/>
      <c r="F121" s="24" t="str">
        <f>IF(E16="","",E16)</f>
        <v>Vyplň údaj</v>
      </c>
      <c r="G121" s="37"/>
      <c r="H121" s="37"/>
      <c r="I121" s="138" t="s">
        <v>30</v>
      </c>
      <c r="J121" s="33" t="str">
        <f>E22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7"/>
      <c r="B123" s="198"/>
      <c r="C123" s="199" t="s">
        <v>98</v>
      </c>
      <c r="D123" s="200" t="s">
        <v>57</v>
      </c>
      <c r="E123" s="200" t="s">
        <v>53</v>
      </c>
      <c r="F123" s="200" t="s">
        <v>54</v>
      </c>
      <c r="G123" s="200" t="s">
        <v>99</v>
      </c>
      <c r="H123" s="200" t="s">
        <v>100</v>
      </c>
      <c r="I123" s="201" t="s">
        <v>101</v>
      </c>
      <c r="J123" s="202" t="s">
        <v>82</v>
      </c>
      <c r="K123" s="203" t="s">
        <v>102</v>
      </c>
      <c r="L123" s="204"/>
      <c r="M123" s="97" t="s">
        <v>1</v>
      </c>
      <c r="N123" s="98" t="s">
        <v>36</v>
      </c>
      <c r="O123" s="98" t="s">
        <v>103</v>
      </c>
      <c r="P123" s="98" t="s">
        <v>104</v>
      </c>
      <c r="Q123" s="98" t="s">
        <v>105</v>
      </c>
      <c r="R123" s="98" t="s">
        <v>106</v>
      </c>
      <c r="S123" s="98" t="s">
        <v>107</v>
      </c>
      <c r="T123" s="99" t="s">
        <v>108</v>
      </c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</row>
    <row r="124" s="2" customFormat="1" ht="22.8" customHeight="1">
      <c r="A124" s="35"/>
      <c r="B124" s="36"/>
      <c r="C124" s="104" t="s">
        <v>83</v>
      </c>
      <c r="D124" s="37"/>
      <c r="E124" s="37"/>
      <c r="F124" s="37"/>
      <c r="G124" s="37"/>
      <c r="H124" s="37"/>
      <c r="I124" s="135"/>
      <c r="J124" s="205">
        <f>BK124</f>
        <v>0</v>
      </c>
      <c r="K124" s="37"/>
      <c r="L124" s="41"/>
      <c r="M124" s="100"/>
      <c r="N124" s="206"/>
      <c r="O124" s="101"/>
      <c r="P124" s="207">
        <f>P125+P137+P156</f>
        <v>0</v>
      </c>
      <c r="Q124" s="101"/>
      <c r="R124" s="207">
        <f>R125+R137+R156</f>
        <v>2.2272205</v>
      </c>
      <c r="S124" s="101"/>
      <c r="T124" s="208">
        <f>T125+T137+T156</f>
        <v>3.3832399999999998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84</v>
      </c>
      <c r="BK124" s="209">
        <f>BK125+BK137+BK156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109</v>
      </c>
      <c r="F125" s="213" t="s">
        <v>110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P126+P128+P135</f>
        <v>0</v>
      </c>
      <c r="Q125" s="218"/>
      <c r="R125" s="219">
        <f>R126+R128+R135</f>
        <v>0</v>
      </c>
      <c r="S125" s="218"/>
      <c r="T125" s="220">
        <f>T126+T128+T135</f>
        <v>3.1740399999999998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77</v>
      </c>
      <c r="AT125" s="222" t="s">
        <v>71</v>
      </c>
      <c r="AU125" s="222" t="s">
        <v>72</v>
      </c>
      <c r="AY125" s="221" t="s">
        <v>111</v>
      </c>
      <c r="BK125" s="223">
        <f>BK126+BK128+BK135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77</v>
      </c>
      <c r="F126" s="224" t="s">
        <v>112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P127</f>
        <v>0</v>
      </c>
      <c r="Q126" s="218"/>
      <c r="R126" s="219">
        <f>R127</f>
        <v>0</v>
      </c>
      <c r="S126" s="218"/>
      <c r="T126" s="22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77</v>
      </c>
      <c r="AT126" s="222" t="s">
        <v>71</v>
      </c>
      <c r="AU126" s="222" t="s">
        <v>77</v>
      </c>
      <c r="AY126" s="221" t="s">
        <v>111</v>
      </c>
      <c r="BK126" s="223">
        <f>BK127</f>
        <v>0</v>
      </c>
    </row>
    <row r="127" s="2" customFormat="1" ht="21.75" customHeight="1">
      <c r="A127" s="35"/>
      <c r="B127" s="36"/>
      <c r="C127" s="226" t="s">
        <v>7</v>
      </c>
      <c r="D127" s="226" t="s">
        <v>113</v>
      </c>
      <c r="E127" s="227" t="s">
        <v>114</v>
      </c>
      <c r="F127" s="228" t="s">
        <v>115</v>
      </c>
      <c r="G127" s="229" t="s">
        <v>116</v>
      </c>
      <c r="H127" s="230">
        <v>3.117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117</v>
      </c>
      <c r="AT127" s="237" t="s">
        <v>113</v>
      </c>
      <c r="AU127" s="237" t="s">
        <v>118</v>
      </c>
      <c r="AY127" s="14" t="s">
        <v>111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118</v>
      </c>
      <c r="BK127" s="239">
        <f>ROUND(I127*H127,3)</f>
        <v>0</v>
      </c>
      <c r="BL127" s="14" t="s">
        <v>117</v>
      </c>
      <c r="BM127" s="237" t="s">
        <v>119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120</v>
      </c>
      <c r="F128" s="224" t="s">
        <v>121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SUM(P129:P134)</f>
        <v>0</v>
      </c>
      <c r="Q128" s="218"/>
      <c r="R128" s="219">
        <f>SUM(R129:R134)</f>
        <v>0</v>
      </c>
      <c r="S128" s="218"/>
      <c r="T128" s="220">
        <f>SUM(T129:T134)</f>
        <v>3.1740399999999998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77</v>
      </c>
      <c r="AT128" s="222" t="s">
        <v>71</v>
      </c>
      <c r="AU128" s="222" t="s">
        <v>77</v>
      </c>
      <c r="AY128" s="221" t="s">
        <v>111</v>
      </c>
      <c r="BK128" s="223">
        <f>SUM(BK129:BK134)</f>
        <v>0</v>
      </c>
    </row>
    <row r="129" s="2" customFormat="1" ht="21.75" customHeight="1">
      <c r="A129" s="35"/>
      <c r="B129" s="36"/>
      <c r="C129" s="226" t="s">
        <v>122</v>
      </c>
      <c r="D129" s="226" t="s">
        <v>113</v>
      </c>
      <c r="E129" s="227" t="s">
        <v>123</v>
      </c>
      <c r="F129" s="228" t="s">
        <v>124</v>
      </c>
      <c r="G129" s="229" t="s">
        <v>125</v>
      </c>
      <c r="H129" s="230">
        <v>129.22999999999999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117</v>
      </c>
      <c r="AT129" s="237" t="s">
        <v>113</v>
      </c>
      <c r="AU129" s="237" t="s">
        <v>118</v>
      </c>
      <c r="AY129" s="14" t="s">
        <v>111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118</v>
      </c>
      <c r="BK129" s="239">
        <f>ROUND(I129*H129,3)</f>
        <v>0</v>
      </c>
      <c r="BL129" s="14" t="s">
        <v>117</v>
      </c>
      <c r="BM129" s="237" t="s">
        <v>126</v>
      </c>
    </row>
    <row r="130" s="2" customFormat="1" ht="21.75" customHeight="1">
      <c r="A130" s="35"/>
      <c r="B130" s="36"/>
      <c r="C130" s="226" t="s">
        <v>77</v>
      </c>
      <c r="D130" s="226" t="s">
        <v>113</v>
      </c>
      <c r="E130" s="227" t="s">
        <v>127</v>
      </c>
      <c r="F130" s="228" t="s">
        <v>128</v>
      </c>
      <c r="G130" s="229" t="s">
        <v>125</v>
      </c>
      <c r="H130" s="230">
        <v>116.95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0.02</v>
      </c>
      <c r="T130" s="236">
        <f>S130*H130</f>
        <v>2.339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117</v>
      </c>
      <c r="AT130" s="237" t="s">
        <v>113</v>
      </c>
      <c r="AU130" s="237" t="s">
        <v>118</v>
      </c>
      <c r="AY130" s="14" t="s">
        <v>111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118</v>
      </c>
      <c r="BK130" s="239">
        <f>ROUND(I130*H130,3)</f>
        <v>0</v>
      </c>
      <c r="BL130" s="14" t="s">
        <v>117</v>
      </c>
      <c r="BM130" s="237" t="s">
        <v>129</v>
      </c>
    </row>
    <row r="131" s="2" customFormat="1" ht="33" customHeight="1">
      <c r="A131" s="35"/>
      <c r="B131" s="36"/>
      <c r="C131" s="226" t="s">
        <v>118</v>
      </c>
      <c r="D131" s="226" t="s">
        <v>113</v>
      </c>
      <c r="E131" s="227" t="s">
        <v>130</v>
      </c>
      <c r="F131" s="228" t="s">
        <v>131</v>
      </c>
      <c r="G131" s="229" t="s">
        <v>125</v>
      </c>
      <c r="H131" s="230">
        <v>12.279999999999999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0.068000000000000005</v>
      </c>
      <c r="T131" s="236">
        <f>S131*H131</f>
        <v>0.83504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117</v>
      </c>
      <c r="AT131" s="237" t="s">
        <v>113</v>
      </c>
      <c r="AU131" s="237" t="s">
        <v>118</v>
      </c>
      <c r="AY131" s="14" t="s">
        <v>111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118</v>
      </c>
      <c r="BK131" s="239">
        <f>ROUND(I131*H131,3)</f>
        <v>0</v>
      </c>
      <c r="BL131" s="14" t="s">
        <v>117</v>
      </c>
      <c r="BM131" s="237" t="s">
        <v>132</v>
      </c>
    </row>
    <row r="132" s="2" customFormat="1" ht="21.75" customHeight="1">
      <c r="A132" s="35"/>
      <c r="B132" s="36"/>
      <c r="C132" s="226" t="s">
        <v>133</v>
      </c>
      <c r="D132" s="226" t="s">
        <v>113</v>
      </c>
      <c r="E132" s="227" t="s">
        <v>134</v>
      </c>
      <c r="F132" s="228" t="s">
        <v>135</v>
      </c>
      <c r="G132" s="229" t="s">
        <v>116</v>
      </c>
      <c r="H132" s="230">
        <v>3.383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117</v>
      </c>
      <c r="AT132" s="237" t="s">
        <v>113</v>
      </c>
      <c r="AU132" s="237" t="s">
        <v>118</v>
      </c>
      <c r="AY132" s="14" t="s">
        <v>111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118</v>
      </c>
      <c r="BK132" s="239">
        <f>ROUND(I132*H132,3)</f>
        <v>0</v>
      </c>
      <c r="BL132" s="14" t="s">
        <v>117</v>
      </c>
      <c r="BM132" s="237" t="s">
        <v>136</v>
      </c>
    </row>
    <row r="133" s="2" customFormat="1" ht="16.5" customHeight="1">
      <c r="A133" s="35"/>
      <c r="B133" s="36"/>
      <c r="C133" s="226" t="s">
        <v>137</v>
      </c>
      <c r="D133" s="226" t="s">
        <v>113</v>
      </c>
      <c r="E133" s="227" t="s">
        <v>138</v>
      </c>
      <c r="F133" s="228" t="s">
        <v>139</v>
      </c>
      <c r="G133" s="229" t="s">
        <v>116</v>
      </c>
      <c r="H133" s="230">
        <v>3.383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38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117</v>
      </c>
      <c r="AT133" s="237" t="s">
        <v>113</v>
      </c>
      <c r="AU133" s="237" t="s">
        <v>118</v>
      </c>
      <c r="AY133" s="14" t="s">
        <v>111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118</v>
      </c>
      <c r="BK133" s="239">
        <f>ROUND(I133*H133,3)</f>
        <v>0</v>
      </c>
      <c r="BL133" s="14" t="s">
        <v>117</v>
      </c>
      <c r="BM133" s="237" t="s">
        <v>140</v>
      </c>
    </row>
    <row r="134" s="2" customFormat="1" ht="21.75" customHeight="1">
      <c r="A134" s="35"/>
      <c r="B134" s="36"/>
      <c r="C134" s="226" t="s">
        <v>141</v>
      </c>
      <c r="D134" s="226" t="s">
        <v>113</v>
      </c>
      <c r="E134" s="227" t="s">
        <v>142</v>
      </c>
      <c r="F134" s="228" t="s">
        <v>143</v>
      </c>
      <c r="G134" s="229" t="s">
        <v>116</v>
      </c>
      <c r="H134" s="230">
        <v>79.575000000000003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117</v>
      </c>
      <c r="AT134" s="237" t="s">
        <v>113</v>
      </c>
      <c r="AU134" s="237" t="s">
        <v>118</v>
      </c>
      <c r="AY134" s="14" t="s">
        <v>111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118</v>
      </c>
      <c r="BK134" s="239">
        <f>ROUND(I134*H134,3)</f>
        <v>0</v>
      </c>
      <c r="BL134" s="14" t="s">
        <v>117</v>
      </c>
      <c r="BM134" s="237" t="s">
        <v>144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145</v>
      </c>
      <c r="F135" s="224" t="s">
        <v>146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P136</f>
        <v>0</v>
      </c>
      <c r="Q135" s="218"/>
      <c r="R135" s="219">
        <f>R136</f>
        <v>0</v>
      </c>
      <c r="S135" s="218"/>
      <c r="T135" s="22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77</v>
      </c>
      <c r="AT135" s="222" t="s">
        <v>71</v>
      </c>
      <c r="AU135" s="222" t="s">
        <v>77</v>
      </c>
      <c r="AY135" s="221" t="s">
        <v>111</v>
      </c>
      <c r="BK135" s="223">
        <f>BK136</f>
        <v>0</v>
      </c>
    </row>
    <row r="136" s="2" customFormat="1" ht="21.75" customHeight="1">
      <c r="A136" s="35"/>
      <c r="B136" s="36"/>
      <c r="C136" s="226" t="s">
        <v>147</v>
      </c>
      <c r="D136" s="226" t="s">
        <v>113</v>
      </c>
      <c r="E136" s="227" t="s">
        <v>148</v>
      </c>
      <c r="F136" s="228" t="s">
        <v>149</v>
      </c>
      <c r="G136" s="229" t="s">
        <v>116</v>
      </c>
      <c r="H136" s="230">
        <v>3.1739999999999999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117</v>
      </c>
      <c r="AT136" s="237" t="s">
        <v>113</v>
      </c>
      <c r="AU136" s="237" t="s">
        <v>118</v>
      </c>
      <c r="AY136" s="14" t="s">
        <v>111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118</v>
      </c>
      <c r="BK136" s="239">
        <f>ROUND(I136*H136,3)</f>
        <v>0</v>
      </c>
      <c r="BL136" s="14" t="s">
        <v>117</v>
      </c>
      <c r="BM136" s="237" t="s">
        <v>150</v>
      </c>
    </row>
    <row r="137" s="12" customFormat="1" ht="25.92" customHeight="1">
      <c r="A137" s="12"/>
      <c r="B137" s="210"/>
      <c r="C137" s="211"/>
      <c r="D137" s="212" t="s">
        <v>71</v>
      </c>
      <c r="E137" s="213" t="s">
        <v>151</v>
      </c>
      <c r="F137" s="213" t="s">
        <v>152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P138+P140+P142+P145+P149</f>
        <v>0</v>
      </c>
      <c r="Q137" s="218"/>
      <c r="R137" s="219">
        <f>R138+R140+R142+R145+R149</f>
        <v>2.2272205</v>
      </c>
      <c r="S137" s="218"/>
      <c r="T137" s="220">
        <f>T138+T140+T142+T145+T149</f>
        <v>0.2092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118</v>
      </c>
      <c r="AT137" s="222" t="s">
        <v>71</v>
      </c>
      <c r="AU137" s="222" t="s">
        <v>72</v>
      </c>
      <c r="AY137" s="221" t="s">
        <v>111</v>
      </c>
      <c r="BK137" s="223">
        <f>BK138+BK140+BK142+BK145+BK149</f>
        <v>0</v>
      </c>
    </row>
    <row r="138" s="12" customFormat="1" ht="22.8" customHeight="1">
      <c r="A138" s="12"/>
      <c r="B138" s="210"/>
      <c r="C138" s="211"/>
      <c r="D138" s="212" t="s">
        <v>71</v>
      </c>
      <c r="E138" s="224" t="s">
        <v>153</v>
      </c>
      <c r="F138" s="224" t="s">
        <v>154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P139</f>
        <v>0</v>
      </c>
      <c r="Q138" s="218"/>
      <c r="R138" s="219">
        <f>R139</f>
        <v>0</v>
      </c>
      <c r="S138" s="218"/>
      <c r="T138" s="220">
        <f>T139</f>
        <v>0.0091999999999999998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118</v>
      </c>
      <c r="AT138" s="222" t="s">
        <v>71</v>
      </c>
      <c r="AU138" s="222" t="s">
        <v>77</v>
      </c>
      <c r="AY138" s="221" t="s">
        <v>111</v>
      </c>
      <c r="BK138" s="223">
        <f>BK139</f>
        <v>0</v>
      </c>
    </row>
    <row r="139" s="2" customFormat="1" ht="21.75" customHeight="1">
      <c r="A139" s="35"/>
      <c r="B139" s="36"/>
      <c r="C139" s="226" t="s">
        <v>155</v>
      </c>
      <c r="D139" s="226" t="s">
        <v>113</v>
      </c>
      <c r="E139" s="227" t="s">
        <v>156</v>
      </c>
      <c r="F139" s="228" t="s">
        <v>157</v>
      </c>
      <c r="G139" s="229" t="s">
        <v>158</v>
      </c>
      <c r="H139" s="230">
        <v>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0.0091999999999999998</v>
      </c>
      <c r="T139" s="236">
        <f>S139*H139</f>
        <v>0.0091999999999999998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147</v>
      </c>
      <c r="AT139" s="237" t="s">
        <v>113</v>
      </c>
      <c r="AU139" s="237" t="s">
        <v>118</v>
      </c>
      <c r="AY139" s="14" t="s">
        <v>111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118</v>
      </c>
      <c r="BK139" s="239">
        <f>ROUND(I139*H139,3)</f>
        <v>0</v>
      </c>
      <c r="BL139" s="14" t="s">
        <v>147</v>
      </c>
      <c r="BM139" s="237" t="s">
        <v>159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160</v>
      </c>
      <c r="F140" s="224" t="s">
        <v>161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0.01</v>
      </c>
      <c r="S140" s="218"/>
      <c r="T140" s="220">
        <f>T141</f>
        <v>0.20000000000000001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118</v>
      </c>
      <c r="AT140" s="222" t="s">
        <v>71</v>
      </c>
      <c r="AU140" s="222" t="s">
        <v>77</v>
      </c>
      <c r="AY140" s="221" t="s">
        <v>111</v>
      </c>
      <c r="BK140" s="223">
        <f>BK141</f>
        <v>0</v>
      </c>
    </row>
    <row r="141" s="2" customFormat="1" ht="21.75" customHeight="1">
      <c r="A141" s="35"/>
      <c r="B141" s="36"/>
      <c r="C141" s="226" t="s">
        <v>162</v>
      </c>
      <c r="D141" s="226" t="s">
        <v>113</v>
      </c>
      <c r="E141" s="227" t="s">
        <v>163</v>
      </c>
      <c r="F141" s="228" t="s">
        <v>164</v>
      </c>
      <c r="G141" s="229" t="s">
        <v>165</v>
      </c>
      <c r="H141" s="230">
        <v>200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88"/>
      <c r="P141" s="235">
        <f>O141*H141</f>
        <v>0</v>
      </c>
      <c r="Q141" s="235">
        <v>5.0000000000000002E-05</v>
      </c>
      <c r="R141" s="235">
        <f>Q141*H141</f>
        <v>0.01</v>
      </c>
      <c r="S141" s="235">
        <v>0.001</v>
      </c>
      <c r="T141" s="236">
        <f>S141*H141</f>
        <v>0.20000000000000001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147</v>
      </c>
      <c r="AT141" s="237" t="s">
        <v>113</v>
      </c>
      <c r="AU141" s="237" t="s">
        <v>118</v>
      </c>
      <c r="AY141" s="14" t="s">
        <v>111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118</v>
      </c>
      <c r="BK141" s="239">
        <f>ROUND(I141*H141,3)</f>
        <v>0</v>
      </c>
      <c r="BL141" s="14" t="s">
        <v>147</v>
      </c>
      <c r="BM141" s="237" t="s">
        <v>166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167</v>
      </c>
      <c r="F142" s="224" t="s">
        <v>168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SUM(P143:P144)</f>
        <v>0</v>
      </c>
      <c r="Q142" s="218"/>
      <c r="R142" s="219">
        <f>SUM(R143:R144)</f>
        <v>0.58153499999999991</v>
      </c>
      <c r="S142" s="218"/>
      <c r="T142" s="22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118</v>
      </c>
      <c r="AT142" s="222" t="s">
        <v>71</v>
      </c>
      <c r="AU142" s="222" t="s">
        <v>77</v>
      </c>
      <c r="AY142" s="221" t="s">
        <v>111</v>
      </c>
      <c r="BK142" s="223">
        <f>SUM(BK143:BK144)</f>
        <v>0</v>
      </c>
    </row>
    <row r="143" s="2" customFormat="1" ht="21.75" customHeight="1">
      <c r="A143" s="35"/>
      <c r="B143" s="36"/>
      <c r="C143" s="226" t="s">
        <v>169</v>
      </c>
      <c r="D143" s="226" t="s">
        <v>113</v>
      </c>
      <c r="E143" s="227" t="s">
        <v>170</v>
      </c>
      <c r="F143" s="228" t="s">
        <v>171</v>
      </c>
      <c r="G143" s="229" t="s">
        <v>125</v>
      </c>
      <c r="H143" s="230">
        <v>129.22999999999999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88"/>
      <c r="P143" s="235">
        <f>O143*H143</f>
        <v>0</v>
      </c>
      <c r="Q143" s="235">
        <v>0.0044999999999999997</v>
      </c>
      <c r="R143" s="235">
        <f>Q143*H143</f>
        <v>0.58153499999999991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147</v>
      </c>
      <c r="AT143" s="237" t="s">
        <v>113</v>
      </c>
      <c r="AU143" s="237" t="s">
        <v>118</v>
      </c>
      <c r="AY143" s="14" t="s">
        <v>111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118</v>
      </c>
      <c r="BK143" s="239">
        <f>ROUND(I143*H143,3)</f>
        <v>0</v>
      </c>
      <c r="BL143" s="14" t="s">
        <v>147</v>
      </c>
      <c r="BM143" s="237" t="s">
        <v>172</v>
      </c>
    </row>
    <row r="144" s="2" customFormat="1" ht="21.75" customHeight="1">
      <c r="A144" s="35"/>
      <c r="B144" s="36"/>
      <c r="C144" s="226" t="s">
        <v>173</v>
      </c>
      <c r="D144" s="226" t="s">
        <v>113</v>
      </c>
      <c r="E144" s="227" t="s">
        <v>174</v>
      </c>
      <c r="F144" s="228" t="s">
        <v>175</v>
      </c>
      <c r="G144" s="229" t="s">
        <v>125</v>
      </c>
      <c r="H144" s="230">
        <v>129.22999999999999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117</v>
      </c>
      <c r="AT144" s="237" t="s">
        <v>113</v>
      </c>
      <c r="AU144" s="237" t="s">
        <v>118</v>
      </c>
      <c r="AY144" s="14" t="s">
        <v>111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118</v>
      </c>
      <c r="BK144" s="239">
        <f>ROUND(I144*H144,3)</f>
        <v>0</v>
      </c>
      <c r="BL144" s="14" t="s">
        <v>117</v>
      </c>
      <c r="BM144" s="237" t="s">
        <v>176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177</v>
      </c>
      <c r="F145" s="224" t="s">
        <v>178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SUM(P146:P148)</f>
        <v>0</v>
      </c>
      <c r="Q145" s="218"/>
      <c r="R145" s="219">
        <f>SUM(R146:R148)</f>
        <v>1.5338836999999999</v>
      </c>
      <c r="S145" s="218"/>
      <c r="T145" s="22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118</v>
      </c>
      <c r="AT145" s="222" t="s">
        <v>71</v>
      </c>
      <c r="AU145" s="222" t="s">
        <v>77</v>
      </c>
      <c r="AY145" s="221" t="s">
        <v>111</v>
      </c>
      <c r="BK145" s="223">
        <f>SUM(BK146:BK148)</f>
        <v>0</v>
      </c>
    </row>
    <row r="146" s="2" customFormat="1" ht="33" customHeight="1">
      <c r="A146" s="35"/>
      <c r="B146" s="36"/>
      <c r="C146" s="226" t="s">
        <v>117</v>
      </c>
      <c r="D146" s="226" t="s">
        <v>113</v>
      </c>
      <c r="E146" s="227" t="s">
        <v>179</v>
      </c>
      <c r="F146" s="228" t="s">
        <v>180</v>
      </c>
      <c r="G146" s="229" t="s">
        <v>125</v>
      </c>
      <c r="H146" s="230">
        <v>129.22999999999999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88"/>
      <c r="P146" s="235">
        <f>O146*H146</f>
        <v>0</v>
      </c>
      <c r="Q146" s="235">
        <v>0.011730000000000001</v>
      </c>
      <c r="R146" s="235">
        <f>Q146*H146</f>
        <v>1.5158678999999999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147</v>
      </c>
      <c r="AT146" s="237" t="s">
        <v>113</v>
      </c>
      <c r="AU146" s="237" t="s">
        <v>118</v>
      </c>
      <c r="AY146" s="14" t="s">
        <v>111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118</v>
      </c>
      <c r="BK146" s="239">
        <f>ROUND(I146*H146,3)</f>
        <v>0</v>
      </c>
      <c r="BL146" s="14" t="s">
        <v>147</v>
      </c>
      <c r="BM146" s="237" t="s">
        <v>181</v>
      </c>
    </row>
    <row r="147" s="2" customFormat="1" ht="16.5" customHeight="1">
      <c r="A147" s="35"/>
      <c r="B147" s="36"/>
      <c r="C147" s="226" t="s">
        <v>182</v>
      </c>
      <c r="D147" s="226" t="s">
        <v>113</v>
      </c>
      <c r="E147" s="227" t="s">
        <v>183</v>
      </c>
      <c r="F147" s="228" t="s">
        <v>184</v>
      </c>
      <c r="G147" s="229" t="s">
        <v>185</v>
      </c>
      <c r="H147" s="230">
        <v>81.890000000000001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88"/>
      <c r="P147" s="235">
        <f>O147*H147</f>
        <v>0</v>
      </c>
      <c r="Q147" s="235">
        <v>0.00022000000000000001</v>
      </c>
      <c r="R147" s="235">
        <f>Q147*H147</f>
        <v>0.018015800000000002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147</v>
      </c>
      <c r="AT147" s="237" t="s">
        <v>113</v>
      </c>
      <c r="AU147" s="237" t="s">
        <v>118</v>
      </c>
      <c r="AY147" s="14" t="s">
        <v>111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118</v>
      </c>
      <c r="BK147" s="239">
        <f>ROUND(I147*H147,3)</f>
        <v>0</v>
      </c>
      <c r="BL147" s="14" t="s">
        <v>147</v>
      </c>
      <c r="BM147" s="237" t="s">
        <v>186</v>
      </c>
    </row>
    <row r="148" s="2" customFormat="1" ht="21.75" customHeight="1">
      <c r="A148" s="35"/>
      <c r="B148" s="36"/>
      <c r="C148" s="226" t="s">
        <v>187</v>
      </c>
      <c r="D148" s="226" t="s">
        <v>113</v>
      </c>
      <c r="E148" s="227" t="s">
        <v>188</v>
      </c>
      <c r="F148" s="228" t="s">
        <v>189</v>
      </c>
      <c r="G148" s="229" t="s">
        <v>116</v>
      </c>
      <c r="H148" s="230">
        <v>1.534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38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147</v>
      </c>
      <c r="AT148" s="237" t="s">
        <v>113</v>
      </c>
      <c r="AU148" s="237" t="s">
        <v>118</v>
      </c>
      <c r="AY148" s="14" t="s">
        <v>111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118</v>
      </c>
      <c r="BK148" s="239">
        <f>ROUND(I148*H148,3)</f>
        <v>0</v>
      </c>
      <c r="BL148" s="14" t="s">
        <v>147</v>
      </c>
      <c r="BM148" s="237" t="s">
        <v>190</v>
      </c>
    </row>
    <row r="149" s="12" customFormat="1" ht="22.8" customHeight="1">
      <c r="A149" s="12"/>
      <c r="B149" s="210"/>
      <c r="C149" s="211"/>
      <c r="D149" s="212" t="s">
        <v>71</v>
      </c>
      <c r="E149" s="224" t="s">
        <v>191</v>
      </c>
      <c r="F149" s="224" t="s">
        <v>192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SUM(P150:P155)</f>
        <v>0</v>
      </c>
      <c r="Q149" s="218"/>
      <c r="R149" s="219">
        <f>SUM(R150:R155)</f>
        <v>0.1018018</v>
      </c>
      <c r="S149" s="218"/>
      <c r="T149" s="22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118</v>
      </c>
      <c r="AT149" s="222" t="s">
        <v>71</v>
      </c>
      <c r="AU149" s="222" t="s">
        <v>77</v>
      </c>
      <c r="AY149" s="221" t="s">
        <v>111</v>
      </c>
      <c r="BK149" s="223">
        <f>SUM(BK150:BK155)</f>
        <v>0</v>
      </c>
    </row>
    <row r="150" s="2" customFormat="1" ht="16.5" customHeight="1">
      <c r="A150" s="35"/>
      <c r="B150" s="36"/>
      <c r="C150" s="226" t="s">
        <v>193</v>
      </c>
      <c r="D150" s="226" t="s">
        <v>113</v>
      </c>
      <c r="E150" s="227" t="s">
        <v>194</v>
      </c>
      <c r="F150" s="228" t="s">
        <v>195</v>
      </c>
      <c r="G150" s="229" t="s">
        <v>125</v>
      </c>
      <c r="H150" s="230">
        <v>219.31999999999999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147</v>
      </c>
      <c r="AT150" s="237" t="s">
        <v>113</v>
      </c>
      <c r="AU150" s="237" t="s">
        <v>118</v>
      </c>
      <c r="AY150" s="14" t="s">
        <v>111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118</v>
      </c>
      <c r="BK150" s="239">
        <f>ROUND(I150*H150,3)</f>
        <v>0</v>
      </c>
      <c r="BL150" s="14" t="s">
        <v>147</v>
      </c>
      <c r="BM150" s="237" t="s">
        <v>196</v>
      </c>
    </row>
    <row r="151" s="2" customFormat="1" ht="21.75" customHeight="1">
      <c r="A151" s="35"/>
      <c r="B151" s="36"/>
      <c r="C151" s="226" t="s">
        <v>197</v>
      </c>
      <c r="D151" s="226" t="s">
        <v>113</v>
      </c>
      <c r="E151" s="227" t="s">
        <v>198</v>
      </c>
      <c r="F151" s="228" t="s">
        <v>199</v>
      </c>
      <c r="G151" s="229" t="s">
        <v>125</v>
      </c>
      <c r="H151" s="230">
        <v>219.31999999999999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88"/>
      <c r="P151" s="235">
        <f>O151*H151</f>
        <v>0</v>
      </c>
      <c r="Q151" s="235">
        <v>0.00018000000000000001</v>
      </c>
      <c r="R151" s="235">
        <f>Q151*H151</f>
        <v>0.039477600000000002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147</v>
      </c>
      <c r="AT151" s="237" t="s">
        <v>113</v>
      </c>
      <c r="AU151" s="237" t="s">
        <v>118</v>
      </c>
      <c r="AY151" s="14" t="s">
        <v>111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118</v>
      </c>
      <c r="BK151" s="239">
        <f>ROUND(I151*H151,3)</f>
        <v>0</v>
      </c>
      <c r="BL151" s="14" t="s">
        <v>147</v>
      </c>
      <c r="BM151" s="237" t="s">
        <v>200</v>
      </c>
    </row>
    <row r="152" s="2" customFormat="1" ht="21.75" customHeight="1">
      <c r="A152" s="35"/>
      <c r="B152" s="36"/>
      <c r="C152" s="226" t="s">
        <v>201</v>
      </c>
      <c r="D152" s="226" t="s">
        <v>113</v>
      </c>
      <c r="E152" s="227" t="s">
        <v>202</v>
      </c>
      <c r="F152" s="228" t="s">
        <v>203</v>
      </c>
      <c r="G152" s="229" t="s">
        <v>125</v>
      </c>
      <c r="H152" s="230">
        <v>219.31999999999999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38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147</v>
      </c>
      <c r="AT152" s="237" t="s">
        <v>113</v>
      </c>
      <c r="AU152" s="237" t="s">
        <v>118</v>
      </c>
      <c r="AY152" s="14" t="s">
        <v>111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118</v>
      </c>
      <c r="BK152" s="239">
        <f>ROUND(I152*H152,3)</f>
        <v>0</v>
      </c>
      <c r="BL152" s="14" t="s">
        <v>147</v>
      </c>
      <c r="BM152" s="237" t="s">
        <v>204</v>
      </c>
    </row>
    <row r="153" s="2" customFormat="1" ht="21.75" customHeight="1">
      <c r="A153" s="35"/>
      <c r="B153" s="36"/>
      <c r="C153" s="226" t="s">
        <v>120</v>
      </c>
      <c r="D153" s="226" t="s">
        <v>113</v>
      </c>
      <c r="E153" s="227" t="s">
        <v>205</v>
      </c>
      <c r="F153" s="228" t="s">
        <v>206</v>
      </c>
      <c r="G153" s="229" t="s">
        <v>125</v>
      </c>
      <c r="H153" s="230">
        <v>219.31999999999999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38</v>
      </c>
      <c r="O153" s="88"/>
      <c r="P153" s="235">
        <f>O153*H153</f>
        <v>0</v>
      </c>
      <c r="Q153" s="235">
        <v>8.0000000000000007E-05</v>
      </c>
      <c r="R153" s="235">
        <f>Q153*H153</f>
        <v>0.017545600000000001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147</v>
      </c>
      <c r="AT153" s="237" t="s">
        <v>113</v>
      </c>
      <c r="AU153" s="237" t="s">
        <v>118</v>
      </c>
      <c r="AY153" s="14" t="s">
        <v>111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118</v>
      </c>
      <c r="BK153" s="239">
        <f>ROUND(I153*H153,3)</f>
        <v>0</v>
      </c>
      <c r="BL153" s="14" t="s">
        <v>147</v>
      </c>
      <c r="BM153" s="237" t="s">
        <v>207</v>
      </c>
    </row>
    <row r="154" s="2" customFormat="1" ht="21.75" customHeight="1">
      <c r="A154" s="35"/>
      <c r="B154" s="36"/>
      <c r="C154" s="226" t="s">
        <v>208</v>
      </c>
      <c r="D154" s="226" t="s">
        <v>113</v>
      </c>
      <c r="E154" s="227" t="s">
        <v>209</v>
      </c>
      <c r="F154" s="228" t="s">
        <v>210</v>
      </c>
      <c r="G154" s="229" t="s">
        <v>125</v>
      </c>
      <c r="H154" s="230">
        <v>35.340000000000003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38</v>
      </c>
      <c r="O154" s="88"/>
      <c r="P154" s="235">
        <f>O154*H154</f>
        <v>0</v>
      </c>
      <c r="Q154" s="235">
        <v>0.00014999999999999999</v>
      </c>
      <c r="R154" s="235">
        <f>Q154*H154</f>
        <v>0.0053010000000000002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147</v>
      </c>
      <c r="AT154" s="237" t="s">
        <v>113</v>
      </c>
      <c r="AU154" s="237" t="s">
        <v>118</v>
      </c>
      <c r="AY154" s="14" t="s">
        <v>111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118</v>
      </c>
      <c r="BK154" s="239">
        <f>ROUND(I154*H154,3)</f>
        <v>0</v>
      </c>
      <c r="BL154" s="14" t="s">
        <v>147</v>
      </c>
      <c r="BM154" s="237" t="s">
        <v>211</v>
      </c>
    </row>
    <row r="155" s="2" customFormat="1" ht="33" customHeight="1">
      <c r="A155" s="35"/>
      <c r="B155" s="36"/>
      <c r="C155" s="226" t="s">
        <v>212</v>
      </c>
      <c r="D155" s="226" t="s">
        <v>113</v>
      </c>
      <c r="E155" s="227" t="s">
        <v>213</v>
      </c>
      <c r="F155" s="228" t="s">
        <v>214</v>
      </c>
      <c r="G155" s="229" t="s">
        <v>125</v>
      </c>
      <c r="H155" s="230">
        <v>219.31999999999999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38</v>
      </c>
      <c r="O155" s="88"/>
      <c r="P155" s="235">
        <f>O155*H155</f>
        <v>0</v>
      </c>
      <c r="Q155" s="235">
        <v>0.00018000000000000001</v>
      </c>
      <c r="R155" s="235">
        <f>Q155*H155</f>
        <v>0.039477600000000002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147</v>
      </c>
      <c r="AT155" s="237" t="s">
        <v>113</v>
      </c>
      <c r="AU155" s="237" t="s">
        <v>118</v>
      </c>
      <c r="AY155" s="14" t="s">
        <v>111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118</v>
      </c>
      <c r="BK155" s="239">
        <f>ROUND(I155*H155,3)</f>
        <v>0</v>
      </c>
      <c r="BL155" s="14" t="s">
        <v>147</v>
      </c>
      <c r="BM155" s="237" t="s">
        <v>215</v>
      </c>
    </row>
    <row r="156" s="12" customFormat="1" ht="25.92" customHeight="1">
      <c r="A156" s="12"/>
      <c r="B156" s="210"/>
      <c r="C156" s="211"/>
      <c r="D156" s="212" t="s">
        <v>71</v>
      </c>
      <c r="E156" s="213" t="s">
        <v>216</v>
      </c>
      <c r="F156" s="213" t="s">
        <v>217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122</v>
      </c>
      <c r="AT156" s="222" t="s">
        <v>71</v>
      </c>
      <c r="AU156" s="222" t="s">
        <v>72</v>
      </c>
      <c r="AY156" s="221" t="s">
        <v>111</v>
      </c>
      <c r="BK156" s="223">
        <f>BK157</f>
        <v>0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218</v>
      </c>
      <c r="F157" s="224" t="s">
        <v>219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P158</f>
        <v>0</v>
      </c>
      <c r="Q157" s="218"/>
      <c r="R157" s="219">
        <f>R158</f>
        <v>0</v>
      </c>
      <c r="S157" s="218"/>
      <c r="T157" s="22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122</v>
      </c>
      <c r="AT157" s="222" t="s">
        <v>71</v>
      </c>
      <c r="AU157" s="222" t="s">
        <v>77</v>
      </c>
      <c r="AY157" s="221" t="s">
        <v>111</v>
      </c>
      <c r="BK157" s="223">
        <f>BK158</f>
        <v>0</v>
      </c>
    </row>
    <row r="158" s="2" customFormat="1" ht="21.75" customHeight="1">
      <c r="A158" s="35"/>
      <c r="B158" s="36"/>
      <c r="C158" s="226" t="s">
        <v>220</v>
      </c>
      <c r="D158" s="226" t="s">
        <v>113</v>
      </c>
      <c r="E158" s="227" t="s">
        <v>221</v>
      </c>
      <c r="F158" s="228" t="s">
        <v>222</v>
      </c>
      <c r="G158" s="229" t="s">
        <v>158</v>
      </c>
      <c r="H158" s="230">
        <v>1</v>
      </c>
      <c r="I158" s="231"/>
      <c r="J158" s="230">
        <f>ROUND(I158*H158,3)</f>
        <v>0</v>
      </c>
      <c r="K158" s="232"/>
      <c r="L158" s="41"/>
      <c r="M158" s="240" t="s">
        <v>1</v>
      </c>
      <c r="N158" s="241" t="s">
        <v>38</v>
      </c>
      <c r="O158" s="242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223</v>
      </c>
      <c r="AT158" s="237" t="s">
        <v>113</v>
      </c>
      <c r="AU158" s="237" t="s">
        <v>118</v>
      </c>
      <c r="AY158" s="14" t="s">
        <v>111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118</v>
      </c>
      <c r="BK158" s="239">
        <f>ROUND(I158*H158,3)</f>
        <v>0</v>
      </c>
      <c r="BL158" s="14" t="s">
        <v>223</v>
      </c>
      <c r="BM158" s="237" t="s">
        <v>224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174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g5XryadEoXvudO470YkoRWm3r1VDhxwnJm2Cxo9RNYyK6kHw/FOfSGrDZAjm3d+XcDLdNRDoP1GDSLwcuaRH0g==" hashValue="/wAgqWCILTVcgQJkp5Sw8GlQIUfasnyeVw8yhicEK23r5PKXWFu9lNyvEA6GpOvROF8KluKK3nAE48heu811Fg==" algorithmName="SHA-512" password="CC35"/>
  <autoFilter ref="C123:K158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Vavrovič Igor</dc:creator>
  <cp:lastModifiedBy>Vavrovič Igor</cp:lastModifiedBy>
  <dcterms:created xsi:type="dcterms:W3CDTF">2021-06-15T11:01:25Z</dcterms:created>
  <dcterms:modified xsi:type="dcterms:W3CDTF">2021-06-15T11:01:28Z</dcterms:modified>
</cp:coreProperties>
</file>