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01F0790B-041F-4F6D-9EE0-B9EE3448744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kapitulácia stavby" sheetId="1" r:id="rId1"/>
    <sheet name="2021 - Výmena kotla - kuchyňa.." sheetId="2" r:id="rId2"/>
  </sheets>
  <definedNames>
    <definedName name="_xlnm._FilterDatabase" localSheetId="1" hidden="1">'2021 - Výmena kotla - kuchyňa..'!$C$119:$K$143</definedName>
    <definedName name="_xlnm.Print_Titles" localSheetId="1">'2021 - Výmena kotla - kuchyňa..'!$119:$119</definedName>
    <definedName name="_xlnm.Print_Titles" localSheetId="0">'Rekapitulácia stavby'!$92:$92</definedName>
    <definedName name="_xlnm.Print_Area" localSheetId="1">'2021 - Výmena kotla - kuchyňa..'!$C$4:$J$76,'2021 - Výmena kotla - kuchyňa..'!$C$82:$J$103,'2021 - Výmena kotla - kuchyňa..'!$C$109:$J$143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43" i="2"/>
  <c r="BH143" i="2"/>
  <c r="BG143" i="2"/>
  <c r="BE143" i="2"/>
  <c r="T143" i="2"/>
  <c r="T142" i="2" s="1"/>
  <c r="T141" i="2" s="1"/>
  <c r="R143" i="2"/>
  <c r="R142" i="2"/>
  <c r="R141" i="2"/>
  <c r="P143" i="2"/>
  <c r="P142" i="2" s="1"/>
  <c r="P141" i="2" s="1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T135" i="2" s="1"/>
  <c r="R136" i="2"/>
  <c r="R135" i="2" s="1"/>
  <c r="P136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F35" i="2" s="1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F33" i="2" s="1"/>
  <c r="BE123" i="2"/>
  <c r="F31" i="2" s="1"/>
  <c r="T123" i="2"/>
  <c r="R123" i="2"/>
  <c r="P123" i="2"/>
  <c r="F114" i="2"/>
  <c r="E112" i="2"/>
  <c r="F87" i="2"/>
  <c r="J22" i="2"/>
  <c r="E22" i="2"/>
  <c r="J117" i="2" s="1"/>
  <c r="J21" i="2"/>
  <c r="J19" i="2"/>
  <c r="E19" i="2"/>
  <c r="J116" i="2"/>
  <c r="J18" i="2"/>
  <c r="J16" i="2"/>
  <c r="E16" i="2"/>
  <c r="F117" i="2" s="1"/>
  <c r="J15" i="2"/>
  <c r="J13" i="2"/>
  <c r="E13" i="2"/>
  <c r="F116" i="2"/>
  <c r="J12" i="2"/>
  <c r="J10" i="2"/>
  <c r="L90" i="1"/>
  <c r="AM90" i="1"/>
  <c r="AM89" i="1"/>
  <c r="L89" i="1"/>
  <c r="AM87" i="1"/>
  <c r="L87" i="1"/>
  <c r="L85" i="1"/>
  <c r="L84" i="1"/>
  <c r="BK136" i="2"/>
  <c r="J132" i="2"/>
  <c r="BK126" i="2"/>
  <c r="J123" i="2"/>
  <c r="BK143" i="2"/>
  <c r="J143" i="2"/>
  <c r="BK139" i="2"/>
  <c r="BK138" i="2"/>
  <c r="J134" i="2"/>
  <c r="J131" i="2"/>
  <c r="J126" i="2"/>
  <c r="J140" i="2"/>
  <c r="J136" i="2"/>
  <c r="BK132" i="2"/>
  <c r="BK127" i="2"/>
  <c r="BK123" i="2"/>
  <c r="J133" i="2"/>
  <c r="J127" i="2"/>
  <c r="J124" i="2"/>
  <c r="F34" i="2"/>
  <c r="BK131" i="2"/>
  <c r="BK124" i="2"/>
  <c r="J139" i="2"/>
  <c r="BK134" i="2"/>
  <c r="J128" i="2"/>
  <c r="J125" i="2"/>
  <c r="BK140" i="2"/>
  <c r="J138" i="2"/>
  <c r="BK133" i="2"/>
  <c r="BK128" i="2"/>
  <c r="BK125" i="2"/>
  <c r="AS94" i="1"/>
  <c r="J31" i="2" l="1"/>
  <c r="T130" i="2"/>
  <c r="P122" i="2"/>
  <c r="P121" i="2"/>
  <c r="R130" i="2"/>
  <c r="P137" i="2"/>
  <c r="BK122" i="2"/>
  <c r="J122" i="2" s="1"/>
  <c r="J96" i="2" s="1"/>
  <c r="BK130" i="2"/>
  <c r="J130" i="2"/>
  <c r="J98" i="2"/>
  <c r="T137" i="2"/>
  <c r="R122" i="2"/>
  <c r="R121" i="2"/>
  <c r="P130" i="2"/>
  <c r="P129" i="2"/>
  <c r="BK137" i="2"/>
  <c r="J137" i="2"/>
  <c r="J100" i="2"/>
  <c r="T122" i="2"/>
  <c r="T121" i="2"/>
  <c r="R137" i="2"/>
  <c r="BK135" i="2"/>
  <c r="J135" i="2"/>
  <c r="J99" i="2" s="1"/>
  <c r="BK142" i="2"/>
  <c r="J142" i="2"/>
  <c r="J102" i="2" s="1"/>
  <c r="AZ95" i="1"/>
  <c r="BB95" i="1"/>
  <c r="F89" i="2"/>
  <c r="J89" i="2"/>
  <c r="F90" i="2"/>
  <c r="J90" i="2"/>
  <c r="BF123" i="2"/>
  <c r="BF124" i="2"/>
  <c r="BF125" i="2"/>
  <c r="BF126" i="2"/>
  <c r="BF127" i="2"/>
  <c r="BF128" i="2"/>
  <c r="BF131" i="2"/>
  <c r="BF132" i="2"/>
  <c r="BF133" i="2"/>
  <c r="BF134" i="2"/>
  <c r="BF136" i="2"/>
  <c r="BF138" i="2"/>
  <c r="BF139" i="2"/>
  <c r="BF140" i="2"/>
  <c r="BF143" i="2"/>
  <c r="AV95" i="1"/>
  <c r="BC95" i="1"/>
  <c r="BD95" i="1"/>
  <c r="BB94" i="1"/>
  <c r="W31" i="1" s="1"/>
  <c r="BD94" i="1"/>
  <c r="W33" i="1" s="1"/>
  <c r="AZ94" i="1"/>
  <c r="W29" i="1"/>
  <c r="BC94" i="1"/>
  <c r="W32" i="1"/>
  <c r="R129" i="2" l="1"/>
  <c r="R120" i="2" s="1"/>
  <c r="P120" i="2"/>
  <c r="AU95" i="1"/>
  <c r="AU94" i="1" s="1"/>
  <c r="T129" i="2"/>
  <c r="T120" i="2"/>
  <c r="BK121" i="2"/>
  <c r="J121" i="2" s="1"/>
  <c r="J95" i="2" s="1"/>
  <c r="BK129" i="2"/>
  <c r="J129" i="2"/>
  <c r="J97" i="2"/>
  <c r="BK141" i="2"/>
  <c r="J141" i="2"/>
  <c r="J101" i="2"/>
  <c r="AV94" i="1"/>
  <c r="AK29" i="1" s="1"/>
  <c r="AY94" i="1"/>
  <c r="F32" i="2"/>
  <c r="BA95" i="1" s="1"/>
  <c r="BA94" i="1" s="1"/>
  <c r="W30" i="1" s="1"/>
  <c r="AX94" i="1"/>
  <c r="J32" i="2"/>
  <c r="AW95" i="1" s="1"/>
  <c r="AT95" i="1" s="1"/>
  <c r="BK120" i="2" l="1"/>
  <c r="J120" i="2"/>
  <c r="J28" i="2"/>
  <c r="AG95" i="1" s="1"/>
  <c r="AG94" i="1" s="1"/>
  <c r="AK26" i="1" s="1"/>
  <c r="AK35" i="1" s="1"/>
  <c r="AW94" i="1"/>
  <c r="AK30" i="1" s="1"/>
  <c r="J37" i="2" l="1"/>
  <c r="J94" i="2"/>
  <c r="AN95" i="1"/>
  <c r="AT94" i="1"/>
  <c r="AN94" i="1"/>
</calcChain>
</file>

<file path=xl/sharedStrings.xml><?xml version="1.0" encoding="utf-8"?>
<sst xmlns="http://schemas.openxmlformats.org/spreadsheetml/2006/main" count="509" uniqueCount="192">
  <si>
    <t>Export Komplet</t>
  </si>
  <si>
    <t/>
  </si>
  <si>
    <t>2.0</t>
  </si>
  <si>
    <t>False</t>
  </si>
  <si>
    <t>{fff82be8-dcf7-47ff-92c9-32a002e43b1b}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</si>
  <si>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</si>
  <si>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</si>
  <si>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</si>
  <si>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</si>
  <si>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</si>
  <si>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</si>
  <si>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</si>
  <si>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</si>
  <si>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</si>
  <si>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</si>
  <si>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</si>
  <si>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ústredného kúrenia ZŠ Fándlyho 11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</si>
  <si>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</si>
  <si>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</si>
  <si>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</si>
  <si>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</si>
  <si>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</si>
  <si>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</si>
  <si>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</si>
  <si>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</si>
  <si>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</si>
  <si>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</si>
  <si>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</si>
  <si>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</si>
  <si>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</si>
  <si>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</si>
  <si>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</si>
  <si>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</si>
  <si>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</si>
  <si>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</si>
  <si>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</si>
  <si>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</si>
  <si>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</si>
  <si>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</si>
  <si>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</si>
  <si>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</si>
  <si>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</si>
  <si>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</si>
  <si>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</si>
  <si>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</si>
  <si>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</si>
  <si>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</si>
  <si>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</si>
  <si>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</si>
  <si>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</si>
  <si>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</si>
  <si>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</si>
  <si>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</si>
  <si>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</si>
  <si>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</si>
  <si>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</si>
  <si>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</si>
  <si>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</si>
  <si>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</si>
  <si>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</si>
  <si>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</si>
  <si>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</si>
  <si>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</si>
  <si>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</si>
  <si>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</si>
  <si>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</si>
  <si>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</si>
  <si>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</si>
  <si>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</si>
  <si>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</si>
  <si>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</si>
  <si>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</si>
  <si>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</si>
  <si>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</si>
  <si>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</si>
  <si>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</si>
  <si>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</si>
  <si>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</si>
  <si>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</si>
  <si>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</si>
  <si>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</si>
  <si>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</si>
  <si>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</si>
  <si>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</si>
  <si>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</si>
  <si>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</si>
  <si>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</si>
  <si>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</si>
  <si>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</si>
  <si>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</si>
  <si>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>M - Práce a dodávky M</t>
  </si>
  <si>
    <t xml:space="preserve">    23-M - Montáže potrubia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</si>
  <si>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</si>
  <si>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</si>
  <si>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</si>
  <si>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</si>
  <si>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</si>
  <si>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</si>
  <si>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</si>
  <si>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</si>
  <si>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</si>
  <si>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</si>
  <si>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</si>
  <si>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</si>
  <si>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</si>
  <si>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</si>
  <si>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</si>
  <si>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</si>
  <si>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</si>
  <si>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7</t>
  </si>
  <si>
    <t>K</t>
  </si>
  <si>
    <t>962031135.S</t>
  </si>
  <si>
    <t>Búranie priečok alebo vybúranie otvorov plochy nad 4 m2 z tvárnic alebo priečkoviek hr. do150 mm,  -0,11500t</t>
  </si>
  <si>
    <t>m2</t>
  </si>
  <si>
    <t>4</t>
  </si>
  <si>
    <t>2</t>
  </si>
  <si>
    <t>-949274344</t>
  </si>
  <si>
    <t>11</t>
  </si>
  <si>
    <t>M</t>
  </si>
  <si>
    <t>541320000100.S</t>
  </si>
  <si>
    <t xml:space="preserve">Bojler 250l </t>
  </si>
  <si>
    <t>ks</t>
  </si>
  <si>
    <t>8</t>
  </si>
  <si>
    <t>955178400</t>
  </si>
  <si>
    <t>12</t>
  </si>
  <si>
    <t>426110039400</t>
  </si>
  <si>
    <t>Čerpadlo NTR</t>
  </si>
  <si>
    <t>1029834133</t>
  </si>
  <si>
    <t>13</t>
  </si>
  <si>
    <t>541840010400.S</t>
  </si>
  <si>
    <t xml:space="preserve">Filter Sanitel </t>
  </si>
  <si>
    <t>-1122342095</t>
  </si>
  <si>
    <t>14</t>
  </si>
  <si>
    <t>541770000400.S</t>
  </si>
  <si>
    <t xml:space="preserve">Dymovod kotlový </t>
  </si>
  <si>
    <t>súb.</t>
  </si>
  <si>
    <t>-1915063716</t>
  </si>
  <si>
    <t>15</t>
  </si>
  <si>
    <t>551210003800.S</t>
  </si>
  <si>
    <t>Ventil regulačný</t>
  </si>
  <si>
    <t>169618069</t>
  </si>
  <si>
    <t>PSV</t>
  </si>
  <si>
    <t>Práce a dodávky PSV</t>
  </si>
  <si>
    <t>731</t>
  </si>
  <si>
    <t>Ústredné kúrenie - kotolne</t>
  </si>
  <si>
    <t>5</t>
  </si>
  <si>
    <t>731261113.S</t>
  </si>
  <si>
    <t>16</t>
  </si>
  <si>
    <t>-564522152</t>
  </si>
  <si>
    <t>6</t>
  </si>
  <si>
    <t>484120007600.S</t>
  </si>
  <si>
    <t>32</t>
  </si>
  <si>
    <t>-1450192034</t>
  </si>
  <si>
    <t>10</t>
  </si>
  <si>
    <t>731380105.S</t>
  </si>
  <si>
    <t>Odťah spalín od kondenzačných kotlov - predĺženie potrubia priemer 60/100 mm</t>
  </si>
  <si>
    <t>m</t>
  </si>
  <si>
    <t>457884313</t>
  </si>
  <si>
    <t>17</t>
  </si>
  <si>
    <t>998731101.S</t>
  </si>
  <si>
    <t>Presun hmôt pre kotolne umiestnené vo výške (hĺbke) do 6 m</t>
  </si>
  <si>
    <t>t</t>
  </si>
  <si>
    <t>-67598500</t>
  </si>
  <si>
    <t>732</t>
  </si>
  <si>
    <t>Ústredné kúrenie - strojovne</t>
  </si>
  <si>
    <t>732320814.S</t>
  </si>
  <si>
    <t>Demontáž nádrže beztlakovej alebo tlakovej, odpojenie od rozvodov potrubia nádrže objemu do 500 l</t>
  </si>
  <si>
    <t>465633406</t>
  </si>
  <si>
    <t>733</t>
  </si>
  <si>
    <t>Ústredné kúrenie - rozvodné potrubie</t>
  </si>
  <si>
    <t>733110806.S</t>
  </si>
  <si>
    <t>Demontáž potrubia z oceľových rúrok závitových nad 15 do DN 32,  -0,00320t</t>
  </si>
  <si>
    <t>-1403047616</t>
  </si>
  <si>
    <t>3</t>
  </si>
  <si>
    <t>733111104.S</t>
  </si>
  <si>
    <t>Potrubie z rúrok závitových oceľových bezšvových bežných nízkotlakových DN 20</t>
  </si>
  <si>
    <t>-2037054253</t>
  </si>
  <si>
    <t>998733101.S</t>
  </si>
  <si>
    <t>Presun hmôt pre rozvody potrubia v objektoch výšky do 6 m</t>
  </si>
  <si>
    <t>1801821770</t>
  </si>
  <si>
    <t>Práce a dodávky M</t>
  </si>
  <si>
    <t>23-M</t>
  </si>
  <si>
    <t>Montáže potrubia</t>
  </si>
  <si>
    <t>230050011.S</t>
  </si>
  <si>
    <t xml:space="preserve">Montáž prepojenia potrubia </t>
  </si>
  <si>
    <t xml:space="preserve">súb. </t>
  </si>
  <si>
    <t>64</t>
  </si>
  <si>
    <t>-2125911910</t>
  </si>
  <si>
    <t>Kotol nástenný, plynový, oceľový, kondenzačný, kompaktný so 46 l nabíjacím zásobníkom s integrovanou 2 l membránovou expanznou nádobou pre pitnú vodu, výkon do 40 kW</t>
  </si>
  <si>
    <t>Montáž plynového kotla nástenného kompaktného kondenzačného do 40 W</t>
  </si>
  <si>
    <t>Výmena kotla  - kuchyňa ZŠ Fándlyho 11</t>
  </si>
  <si>
    <t>Výmena kotla - kuchyňa ZŠ Fándlyho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</si>
</sst>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Q19" sqref="Q1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3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07" t="s">
        <v>13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7"/>
      <c r="BE5" s="204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08" t="s">
        <v>191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7"/>
      <c r="BE6" s="205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05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/>
      <c r="AR8" s="17"/>
      <c r="BE8" s="205"/>
      <c r="BS8" s="14" t="s">
        <v>6</v>
      </c>
    </row>
    <row r="9" spans="1:74" s="1" customFormat="1" ht="14.45" customHeight="1">
      <c r="B9" s="17"/>
      <c r="AR9" s="17"/>
      <c r="BE9" s="205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05"/>
      <c r="BS10" s="14" t="s">
        <v>6</v>
      </c>
    </row>
    <row r="11" spans="1:74" s="1" customFormat="1" ht="18.399999999999999" customHeight="1">
      <c r="B11" s="17"/>
      <c r="E11" s="22" t="s">
        <v>20</v>
      </c>
      <c r="AK11" s="24" t="s">
        <v>24</v>
      </c>
      <c r="AN11" s="22" t="s">
        <v>1</v>
      </c>
      <c r="AR11" s="17"/>
      <c r="BE11" s="205"/>
      <c r="BS11" s="14" t="s">
        <v>6</v>
      </c>
    </row>
    <row r="12" spans="1:74" s="1" customFormat="1" ht="6.95" customHeight="1">
      <c r="B12" s="17"/>
      <c r="AR12" s="17"/>
      <c r="BE12" s="205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23</v>
      </c>
      <c r="AN13" s="26" t="s">
        <v>26</v>
      </c>
      <c r="AR13" s="17"/>
      <c r="BE13" s="205"/>
      <c r="BS13" s="14" t="s">
        <v>6</v>
      </c>
    </row>
    <row r="14" spans="1:74" ht="12.75">
      <c r="B14" s="17"/>
      <c r="E14" s="209" t="s">
        <v>26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4" t="s">
        <v>24</v>
      </c>
      <c r="AN14" s="26" t="s">
        <v>26</v>
      </c>
      <c r="AR14" s="17"/>
      <c r="BE14" s="205"/>
      <c r="BS14" s="14" t="s">
        <v>6</v>
      </c>
    </row>
    <row r="15" spans="1:74" s="1" customFormat="1" ht="6.95" customHeight="1">
      <c r="B15" s="17"/>
      <c r="AR15" s="17"/>
      <c r="BE15" s="205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23</v>
      </c>
      <c r="AN16" s="22" t="s">
        <v>1</v>
      </c>
      <c r="AR16" s="17"/>
      <c r="BE16" s="205"/>
      <c r="BS16" s="14" t="s">
        <v>3</v>
      </c>
    </row>
    <row r="17" spans="1:71" s="1" customFormat="1" ht="18.399999999999999" customHeight="1">
      <c r="B17" s="17"/>
      <c r="E17" s="22" t="s">
        <v>20</v>
      </c>
      <c r="AK17" s="24" t="s">
        <v>24</v>
      </c>
      <c r="AN17" s="22" t="s">
        <v>1</v>
      </c>
      <c r="AR17" s="17"/>
      <c r="BE17" s="205"/>
      <c r="BS17" s="14" t="s">
        <v>28</v>
      </c>
    </row>
    <row r="18" spans="1:71" s="1" customFormat="1" ht="6.95" customHeight="1">
      <c r="B18" s="17"/>
      <c r="AR18" s="17"/>
      <c r="BE18" s="205"/>
      <c r="BS18" s="14" t="s">
        <v>6</v>
      </c>
    </row>
    <row r="19" spans="1:71" s="1" customFormat="1" ht="12" customHeight="1">
      <c r="B19" s="17"/>
      <c r="D19" s="24" t="s">
        <v>29</v>
      </c>
      <c r="AK19" s="24" t="s">
        <v>23</v>
      </c>
      <c r="AN19" s="22" t="s">
        <v>1</v>
      </c>
      <c r="AR19" s="17"/>
      <c r="BE19" s="205"/>
      <c r="BS19" s="14" t="s">
        <v>6</v>
      </c>
    </row>
    <row r="20" spans="1:71" s="1" customFormat="1" ht="18.399999999999999" customHeight="1">
      <c r="B20" s="17"/>
      <c r="E20" s="22" t="s">
        <v>20</v>
      </c>
      <c r="AK20" s="24" t="s">
        <v>24</v>
      </c>
      <c r="AN20" s="22" t="s">
        <v>1</v>
      </c>
      <c r="AR20" s="17"/>
      <c r="BE20" s="205"/>
      <c r="BS20" s="14" t="s">
        <v>28</v>
      </c>
    </row>
    <row r="21" spans="1:71" s="1" customFormat="1" ht="6.95" customHeight="1">
      <c r="B21" s="17"/>
      <c r="AR21" s="17"/>
      <c r="BE21" s="205"/>
    </row>
    <row r="22" spans="1:71" s="1" customFormat="1" ht="12" customHeight="1">
      <c r="B22" s="17"/>
      <c r="D22" s="24" t="s">
        <v>30</v>
      </c>
      <c r="AR22" s="17"/>
      <c r="BE22" s="205"/>
    </row>
    <row r="23" spans="1:71" s="1" customFormat="1" ht="16.5" customHeight="1">
      <c r="B23" s="17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17"/>
      <c r="BE23" s="205"/>
    </row>
    <row r="24" spans="1:71" s="1" customFormat="1" ht="6.95" customHeight="1">
      <c r="B24" s="17"/>
      <c r="AR24" s="17"/>
      <c r="BE24" s="205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5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2">
        <f>ROUND(AG94,2)</f>
        <v>0</v>
      </c>
      <c r="AL26" s="213"/>
      <c r="AM26" s="213"/>
      <c r="AN26" s="213"/>
      <c r="AO26" s="213"/>
      <c r="AP26" s="29"/>
      <c r="AQ26" s="29"/>
      <c r="AR26" s="30"/>
      <c r="BE26" s="205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5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4" t="s">
        <v>32</v>
      </c>
      <c r="M28" s="214"/>
      <c r="N28" s="214"/>
      <c r="O28" s="214"/>
      <c r="P28" s="214"/>
      <c r="Q28" s="29"/>
      <c r="R28" s="29"/>
      <c r="S28" s="29"/>
      <c r="T28" s="29"/>
      <c r="U28" s="29"/>
      <c r="V28" s="29"/>
      <c r="W28" s="214" t="s">
        <v>33</v>
      </c>
      <c r="X28" s="214"/>
      <c r="Y28" s="214"/>
      <c r="Z28" s="214"/>
      <c r="AA28" s="214"/>
      <c r="AB28" s="214"/>
      <c r="AC28" s="214"/>
      <c r="AD28" s="214"/>
      <c r="AE28" s="214"/>
      <c r="AF28" s="29"/>
      <c r="AG28" s="29"/>
      <c r="AH28" s="29"/>
      <c r="AI28" s="29"/>
      <c r="AJ28" s="29"/>
      <c r="AK28" s="214" t="s">
        <v>34</v>
      </c>
      <c r="AL28" s="214"/>
      <c r="AM28" s="214"/>
      <c r="AN28" s="214"/>
      <c r="AO28" s="214"/>
      <c r="AP28" s="29"/>
      <c r="AQ28" s="29"/>
      <c r="AR28" s="30"/>
      <c r="BE28" s="205"/>
    </row>
    <row r="29" spans="1:71" s="3" customFormat="1" ht="14.45" customHeight="1">
      <c r="B29" s="34"/>
      <c r="D29" s="24" t="s">
        <v>35</v>
      </c>
      <c r="F29" s="35" t="s">
        <v>36</v>
      </c>
      <c r="L29" s="196">
        <v>0.2</v>
      </c>
      <c r="M29" s="195"/>
      <c r="N29" s="195"/>
      <c r="O29" s="195"/>
      <c r="P29" s="195"/>
      <c r="Q29" s="36"/>
      <c r="R29" s="36"/>
      <c r="S29" s="36"/>
      <c r="T29" s="36"/>
      <c r="U29" s="36"/>
      <c r="V29" s="36"/>
      <c r="W29" s="194">
        <f>ROUND(AZ94, 2)</f>
        <v>0</v>
      </c>
      <c r="X29" s="195"/>
      <c r="Y29" s="195"/>
      <c r="Z29" s="195"/>
      <c r="AA29" s="195"/>
      <c r="AB29" s="195"/>
      <c r="AC29" s="195"/>
      <c r="AD29" s="195"/>
      <c r="AE29" s="195"/>
      <c r="AF29" s="36"/>
      <c r="AG29" s="36"/>
      <c r="AH29" s="36"/>
      <c r="AI29" s="36"/>
      <c r="AJ29" s="36"/>
      <c r="AK29" s="194">
        <f>ROUND(AV94, 2)</f>
        <v>0</v>
      </c>
      <c r="AL29" s="195"/>
      <c r="AM29" s="195"/>
      <c r="AN29" s="195"/>
      <c r="AO29" s="195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06"/>
    </row>
    <row r="30" spans="1:71" s="3" customFormat="1" ht="14.45" customHeight="1">
      <c r="B30" s="34"/>
      <c r="F30" s="35" t="s">
        <v>37</v>
      </c>
      <c r="L30" s="196">
        <v>0.2</v>
      </c>
      <c r="M30" s="195"/>
      <c r="N30" s="195"/>
      <c r="O30" s="195"/>
      <c r="P30" s="195"/>
      <c r="Q30" s="36"/>
      <c r="R30" s="36"/>
      <c r="S30" s="36"/>
      <c r="T30" s="36"/>
      <c r="U30" s="36"/>
      <c r="V30" s="36"/>
      <c r="W30" s="194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F30" s="36"/>
      <c r="AG30" s="36"/>
      <c r="AH30" s="36"/>
      <c r="AI30" s="36"/>
      <c r="AJ30" s="36"/>
      <c r="AK30" s="194">
        <f>ROUND(AW94, 2)</f>
        <v>0</v>
      </c>
      <c r="AL30" s="195"/>
      <c r="AM30" s="195"/>
      <c r="AN30" s="195"/>
      <c r="AO30" s="195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06"/>
    </row>
    <row r="31" spans="1:71" s="3" customFormat="1" ht="14.45" hidden="1" customHeight="1">
      <c r="B31" s="34"/>
      <c r="F31" s="24" t="s">
        <v>38</v>
      </c>
      <c r="L31" s="203">
        <v>0.2</v>
      </c>
      <c r="M31" s="202"/>
      <c r="N31" s="202"/>
      <c r="O31" s="202"/>
      <c r="P31" s="202"/>
      <c r="W31" s="201">
        <f>ROUND(BB94, 2)</f>
        <v>0</v>
      </c>
      <c r="X31" s="202"/>
      <c r="Y31" s="202"/>
      <c r="Z31" s="202"/>
      <c r="AA31" s="202"/>
      <c r="AB31" s="202"/>
      <c r="AC31" s="202"/>
      <c r="AD31" s="202"/>
      <c r="AE31" s="202"/>
      <c r="AK31" s="201">
        <v>0</v>
      </c>
      <c r="AL31" s="202"/>
      <c r="AM31" s="202"/>
      <c r="AN31" s="202"/>
      <c r="AO31" s="202"/>
      <c r="AR31" s="34"/>
      <c r="BE31" s="206"/>
    </row>
    <row r="32" spans="1:71" s="3" customFormat="1" ht="14.45" hidden="1" customHeight="1">
      <c r="B32" s="34"/>
      <c r="F32" s="24" t="s">
        <v>39</v>
      </c>
      <c r="L32" s="203">
        <v>0.2</v>
      </c>
      <c r="M32" s="202"/>
      <c r="N32" s="202"/>
      <c r="O32" s="202"/>
      <c r="P32" s="202"/>
      <c r="W32" s="201">
        <f>ROUND(BC94, 2)</f>
        <v>0</v>
      </c>
      <c r="X32" s="202"/>
      <c r="Y32" s="202"/>
      <c r="Z32" s="202"/>
      <c r="AA32" s="202"/>
      <c r="AB32" s="202"/>
      <c r="AC32" s="202"/>
      <c r="AD32" s="202"/>
      <c r="AE32" s="202"/>
      <c r="AK32" s="201">
        <v>0</v>
      </c>
      <c r="AL32" s="202"/>
      <c r="AM32" s="202"/>
      <c r="AN32" s="202"/>
      <c r="AO32" s="202"/>
      <c r="AR32" s="34"/>
      <c r="BE32" s="206"/>
    </row>
    <row r="33" spans="1:57" s="3" customFormat="1" ht="14.45" hidden="1" customHeight="1">
      <c r="B33" s="34"/>
      <c r="F33" s="35" t="s">
        <v>40</v>
      </c>
      <c r="L33" s="196">
        <v>0</v>
      </c>
      <c r="M33" s="195"/>
      <c r="N33" s="195"/>
      <c r="O33" s="195"/>
      <c r="P33" s="195"/>
      <c r="Q33" s="36"/>
      <c r="R33" s="36"/>
      <c r="S33" s="36"/>
      <c r="T33" s="36"/>
      <c r="U33" s="36"/>
      <c r="V33" s="36"/>
      <c r="W33" s="194">
        <f>ROUND(BD94, 2)</f>
        <v>0</v>
      </c>
      <c r="X33" s="195"/>
      <c r="Y33" s="195"/>
      <c r="Z33" s="195"/>
      <c r="AA33" s="195"/>
      <c r="AB33" s="195"/>
      <c r="AC33" s="195"/>
      <c r="AD33" s="195"/>
      <c r="AE33" s="195"/>
      <c r="AF33" s="36"/>
      <c r="AG33" s="36"/>
      <c r="AH33" s="36"/>
      <c r="AI33" s="36"/>
      <c r="AJ33" s="36"/>
      <c r="AK33" s="194">
        <v>0</v>
      </c>
      <c r="AL33" s="195"/>
      <c r="AM33" s="195"/>
      <c r="AN33" s="195"/>
      <c r="AO33" s="195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06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5"/>
    </row>
    <row r="35" spans="1:57" s="2" customFormat="1" ht="25.9" customHeight="1">
      <c r="A35" s="29"/>
      <c r="B35" s="30"/>
      <c r="C35" s="38"/>
      <c r="D35" s="39" t="s">
        <v>41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42</v>
      </c>
      <c r="U35" s="40"/>
      <c r="V35" s="40"/>
      <c r="W35" s="40"/>
      <c r="X35" s="197" t="s">
        <v>43</v>
      </c>
      <c r="Y35" s="198"/>
      <c r="Z35" s="198"/>
      <c r="AA35" s="198"/>
      <c r="AB35" s="198"/>
      <c r="AC35" s="40"/>
      <c r="AD35" s="40"/>
      <c r="AE35" s="40"/>
      <c r="AF35" s="40"/>
      <c r="AG35" s="40"/>
      <c r="AH35" s="40"/>
      <c r="AI35" s="40"/>
      <c r="AJ35" s="40"/>
      <c r="AK35" s="199">
        <f>SUM(AK26:AK33)</f>
        <v>0</v>
      </c>
      <c r="AL35" s="198"/>
      <c r="AM35" s="198"/>
      <c r="AN35" s="198"/>
      <c r="AO35" s="200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46</v>
      </c>
      <c r="AI60" s="32"/>
      <c r="AJ60" s="32"/>
      <c r="AK60" s="32"/>
      <c r="AL60" s="32"/>
      <c r="AM60" s="45" t="s">
        <v>47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48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49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46</v>
      </c>
      <c r="AI75" s="32"/>
      <c r="AJ75" s="32"/>
      <c r="AK75" s="32"/>
      <c r="AL75" s="32"/>
      <c r="AM75" s="45" t="s">
        <v>47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0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0" s="2" customFormat="1" ht="24.95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51"/>
      <c r="C84" s="24" t="s">
        <v>12</v>
      </c>
      <c r="L84" s="4" t="str">
        <f>K5</f>
        <v>2021</v>
      </c>
      <c r="AR84" s="51"/>
    </row>
    <row r="85" spans="1:90" s="5" customFormat="1" ht="36.950000000000003" customHeight="1">
      <c r="B85" s="52"/>
      <c r="C85" s="53" t="s">
        <v>15</v>
      </c>
      <c r="L85" s="185" t="str">
        <f>K6</f>
        <v>Výmena kotla - kuchyňa ZŠ Fándlyho 11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R85" s="52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87" t="str">
        <f>IF(AN8= "","",AN8)</f>
        <v/>
      </c>
      <c r="AN87" s="187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188" t="str">
        <f>IF(E17="","",E17)</f>
        <v xml:space="preserve"> </v>
      </c>
      <c r="AN89" s="189"/>
      <c r="AO89" s="189"/>
      <c r="AP89" s="189"/>
      <c r="AQ89" s="29"/>
      <c r="AR89" s="30"/>
      <c r="AS89" s="190" t="s">
        <v>51</v>
      </c>
      <c r="AT89" s="19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0" s="2" customFormat="1" ht="15.2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188" t="str">
        <f>IF(E20="","",E20)</f>
        <v xml:space="preserve"> </v>
      </c>
      <c r="AN90" s="189"/>
      <c r="AO90" s="189"/>
      <c r="AP90" s="189"/>
      <c r="AQ90" s="29"/>
      <c r="AR90" s="30"/>
      <c r="AS90" s="192"/>
      <c r="AT90" s="19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2"/>
      <c r="AT91" s="19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0" s="2" customFormat="1" ht="29.25" customHeight="1">
      <c r="A92" s="29"/>
      <c r="B92" s="30"/>
      <c r="C92" s="175" t="s">
        <v>52</v>
      </c>
      <c r="D92" s="176"/>
      <c r="E92" s="176"/>
      <c r="F92" s="176"/>
      <c r="G92" s="176"/>
      <c r="H92" s="60"/>
      <c r="I92" s="177" t="s">
        <v>53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8" t="s">
        <v>54</v>
      </c>
      <c r="AH92" s="176"/>
      <c r="AI92" s="176"/>
      <c r="AJ92" s="176"/>
      <c r="AK92" s="176"/>
      <c r="AL92" s="176"/>
      <c r="AM92" s="176"/>
      <c r="AN92" s="177" t="s">
        <v>55</v>
      </c>
      <c r="AO92" s="176"/>
      <c r="AP92" s="179"/>
      <c r="AQ92" s="61" t="s">
        <v>56</v>
      </c>
      <c r="AR92" s="30"/>
      <c r="AS92" s="62" t="s">
        <v>57</v>
      </c>
      <c r="AT92" s="63" t="s">
        <v>58</v>
      </c>
      <c r="AU92" s="63" t="s">
        <v>59</v>
      </c>
      <c r="AV92" s="63" t="s">
        <v>60</v>
      </c>
      <c r="AW92" s="63" t="s">
        <v>61</v>
      </c>
      <c r="AX92" s="63" t="s">
        <v>62</v>
      </c>
      <c r="AY92" s="63" t="s">
        <v>63</v>
      </c>
      <c r="AZ92" s="63" t="s">
        <v>64</v>
      </c>
      <c r="BA92" s="63" t="s">
        <v>65</v>
      </c>
      <c r="BB92" s="63" t="s">
        <v>66</v>
      </c>
      <c r="BC92" s="63" t="s">
        <v>67</v>
      </c>
      <c r="BD92" s="64" t="s">
        <v>68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0" s="6" customFormat="1" ht="32.450000000000003" customHeight="1">
      <c r="B94" s="68"/>
      <c r="C94" s="69" t="s">
        <v>69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83">
        <f>ROUND(AG95,2)</f>
        <v>0</v>
      </c>
      <c r="AH94" s="183"/>
      <c r="AI94" s="183"/>
      <c r="AJ94" s="183"/>
      <c r="AK94" s="183"/>
      <c r="AL94" s="183"/>
      <c r="AM94" s="183"/>
      <c r="AN94" s="184">
        <f>SUM(AG94,AT94)</f>
        <v>0</v>
      </c>
      <c r="AO94" s="184"/>
      <c r="AP94" s="18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70</v>
      </c>
      <c r="BT94" s="77" t="s">
        <v>71</v>
      </c>
      <c r="BV94" s="77" t="s">
        <v>72</v>
      </c>
      <c r="BW94" s="77" t="s">
        <v>4</v>
      </c>
      <c r="BX94" s="77" t="s">
        <v>73</v>
      </c>
      <c r="CL94" s="77" t="s">
        <v>1</v>
      </c>
    </row>
    <row r="95" spans="1:90" s="7" customFormat="1" ht="24.75" customHeight="1">
      <c r="A95" s="78" t="s">
        <v>74</v>
      </c>
      <c r="B95" s="79"/>
      <c r="C95" s="80"/>
      <c r="D95" s="182" t="s">
        <v>13</v>
      </c>
      <c r="E95" s="182"/>
      <c r="F95" s="182"/>
      <c r="G95" s="182"/>
      <c r="H95" s="182"/>
      <c r="I95" s="81"/>
      <c r="J95" s="182" t="s">
        <v>16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0">
        <f>'2021 - Výmena kotla - kuchyňa..'!J28</f>
        <v>0</v>
      </c>
      <c r="AH95" s="181"/>
      <c r="AI95" s="181"/>
      <c r="AJ95" s="181"/>
      <c r="AK95" s="181"/>
      <c r="AL95" s="181"/>
      <c r="AM95" s="181"/>
      <c r="AN95" s="180">
        <f>SUM(AG95,AT95)</f>
        <v>0</v>
      </c>
      <c r="AO95" s="181"/>
      <c r="AP95" s="181"/>
      <c r="AQ95" s="82" t="s">
        <v>75</v>
      </c>
      <c r="AR95" s="79"/>
      <c r="AS95" s="83">
        <v>0</v>
      </c>
      <c r="AT95" s="84">
        <f>ROUND(SUM(AV95:AW95),2)</f>
        <v>0</v>
      </c>
      <c r="AU95" s="85">
        <f>'2021 - Výmena kotla - kuchyňa..'!P120</f>
        <v>0</v>
      </c>
      <c r="AV95" s="84">
        <f>'2021 - Výmena kotla - kuchyňa..'!J31</f>
        <v>0</v>
      </c>
      <c r="AW95" s="84">
        <f>'2021 - Výmena kotla - kuchyňa..'!J32</f>
        <v>0</v>
      </c>
      <c r="AX95" s="84">
        <f>'2021 - Výmena kotla - kuchyňa..'!J33</f>
        <v>0</v>
      </c>
      <c r="AY95" s="84">
        <f>'2021 - Výmena kotla - kuchyňa..'!J34</f>
        <v>0</v>
      </c>
      <c r="AZ95" s="84">
        <f>'2021 - Výmena kotla - kuchyňa..'!F31</f>
        <v>0</v>
      </c>
      <c r="BA95" s="84">
        <f>'2021 - Výmena kotla - kuchyňa..'!F32</f>
        <v>0</v>
      </c>
      <c r="BB95" s="84">
        <f>'2021 - Výmena kotla - kuchyňa..'!F33</f>
        <v>0</v>
      </c>
      <c r="BC95" s="84">
        <f>'2021 - Výmena kotla - kuchyňa..'!F34</f>
        <v>0</v>
      </c>
      <c r="BD95" s="86">
        <f>'2021 - Výmena kotla - kuchyňa..'!F35</f>
        <v>0</v>
      </c>
      <c r="BT95" s="87" t="s">
        <v>76</v>
      </c>
      <c r="BU95" s="87" t="s">
        <v>77</v>
      </c>
      <c r="BV95" s="87" t="s">
        <v>72</v>
      </c>
      <c r="BW95" s="87" t="s">
        <v>4</v>
      </c>
      <c r="BX95" s="87" t="s">
        <v>73</v>
      </c>
      <c r="CL95" s="87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1 - Oprava ústredného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4"/>
  <sheetViews>
    <sheetView showGridLines="0" topLeftCell="A62" workbookViewId="0">
      <selection activeCell="J82" sqref="J8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78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9"/>
      <c r="B6" s="30"/>
      <c r="C6" s="29"/>
      <c r="D6" s="24" t="s">
        <v>15</v>
      </c>
      <c r="E6" s="29"/>
      <c r="F6" s="29"/>
      <c r="G6" s="29"/>
      <c r="H6" s="29"/>
      <c r="I6" s="29"/>
      <c r="J6" s="29"/>
      <c r="K6" s="29"/>
      <c r="L6" s="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185" t="s">
        <v>190</v>
      </c>
      <c r="F7" s="215"/>
      <c r="G7" s="215"/>
      <c r="H7" s="215"/>
      <c r="I7" s="29"/>
      <c r="J7" s="29"/>
      <c r="K7" s="29"/>
      <c r="L7" s="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17</v>
      </c>
      <c r="E9" s="29"/>
      <c r="F9" s="22" t="s">
        <v>1</v>
      </c>
      <c r="G9" s="29"/>
      <c r="H9" s="29"/>
      <c r="I9" s="24" t="s">
        <v>18</v>
      </c>
      <c r="J9" s="22" t="s">
        <v>1</v>
      </c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19</v>
      </c>
      <c r="E10" s="29"/>
      <c r="F10" s="22" t="s">
        <v>20</v>
      </c>
      <c r="G10" s="29"/>
      <c r="H10" s="29"/>
      <c r="I10" s="24" t="s">
        <v>21</v>
      </c>
      <c r="J10" s="55">
        <f>'Rekapitulácia stavby'!AN8</f>
        <v>0</v>
      </c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22</v>
      </c>
      <c r="E12" s="29"/>
      <c r="F12" s="29"/>
      <c r="G12" s="29"/>
      <c r="H12" s="29"/>
      <c r="I12" s="24" t="s">
        <v>23</v>
      </c>
      <c r="J12" s="22" t="str">
        <f>IF('Rekapitulácia stavby'!AN10="","",'Rekapitulácia stavby'!AN10)</f>
        <v/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tr">
        <f>IF('Rekapitulácia stavby'!E11="","",'Rekapitulácia stavby'!E11)</f>
        <v xml:space="preserve"> </v>
      </c>
      <c r="F13" s="29"/>
      <c r="G13" s="29"/>
      <c r="H13" s="29"/>
      <c r="I13" s="24" t="s">
        <v>24</v>
      </c>
      <c r="J13" s="22" t="str">
        <f>IF('Rekapitulácia stavby'!AN11="","",'Rekapitulácia stavby'!AN11)</f>
        <v/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25</v>
      </c>
      <c r="E15" s="29"/>
      <c r="F15" s="29"/>
      <c r="G15" s="29"/>
      <c r="H15" s="29"/>
      <c r="I15" s="24" t="s">
        <v>23</v>
      </c>
      <c r="J15" s="25" t="str">
        <f>'Rekapitulácia stavby'!AN13</f>
        <v>Vyplň údaj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16" t="str">
        <f>'Rekapitulácia stavby'!E14</f>
        <v>Vyplň údaj</v>
      </c>
      <c r="F16" s="207"/>
      <c r="G16" s="207"/>
      <c r="H16" s="207"/>
      <c r="I16" s="24" t="s">
        <v>24</v>
      </c>
      <c r="J16" s="25" t="str">
        <f>'Rekapitulácia stavby'!AN14</f>
        <v>Vyplň údaj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27</v>
      </c>
      <c r="E18" s="29"/>
      <c r="F18" s="29"/>
      <c r="G18" s="29"/>
      <c r="H18" s="29"/>
      <c r="I18" s="24" t="s">
        <v>23</v>
      </c>
      <c r="J18" s="22" t="str">
        <f>IF('Rekapitulácia stavby'!AN16="","",'Rekapitulácia stavby'!AN16)</f>
        <v/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IF('Rekapitulácia stavby'!E17="","",'Rekapitulácia stavby'!E17)</f>
        <v xml:space="preserve"> </v>
      </c>
      <c r="F19" s="29"/>
      <c r="G19" s="29"/>
      <c r="H19" s="29"/>
      <c r="I19" s="24" t="s">
        <v>24</v>
      </c>
      <c r="J19" s="22" t="str">
        <f>IF('Rekapitulácia stavby'!AN17="","",'Rekapitulácia stavby'!AN17)</f>
        <v/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29</v>
      </c>
      <c r="E21" s="29"/>
      <c r="F21" s="29"/>
      <c r="G21" s="29"/>
      <c r="H21" s="29"/>
      <c r="I21" s="24" t="s">
        <v>23</v>
      </c>
      <c r="J21" s="22" t="str">
        <f>IF('Rekapitulácia stavby'!AN19="","",'Rekapitulácia stavby'!AN19)</f>
        <v/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IF('Rekapitulácia stavby'!E20="","",'Rekapitulácia stavby'!E20)</f>
        <v xml:space="preserve"> </v>
      </c>
      <c r="F22" s="29"/>
      <c r="G22" s="29"/>
      <c r="H22" s="29"/>
      <c r="I22" s="24" t="s">
        <v>24</v>
      </c>
      <c r="J22" s="22" t="str">
        <f>IF('Rekapitulácia stavby'!AN20="","",'Rekapitulácia stavby'!AN20)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30</v>
      </c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9"/>
      <c r="B25" s="90"/>
      <c r="C25" s="89"/>
      <c r="D25" s="89"/>
      <c r="E25" s="211" t="s">
        <v>1</v>
      </c>
      <c r="F25" s="211"/>
      <c r="G25" s="211"/>
      <c r="H25" s="211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6"/>
      <c r="E27" s="66"/>
      <c r="F27" s="66"/>
      <c r="G27" s="66"/>
      <c r="H27" s="66"/>
      <c r="I27" s="66"/>
      <c r="J27" s="66"/>
      <c r="K27" s="66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2" t="s">
        <v>31</v>
      </c>
      <c r="E28" s="29"/>
      <c r="F28" s="29"/>
      <c r="G28" s="29"/>
      <c r="H28" s="29"/>
      <c r="I28" s="29"/>
      <c r="J28" s="71">
        <f>ROUND(J120, 2)</f>
        <v>0</v>
      </c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33</v>
      </c>
      <c r="G30" s="29"/>
      <c r="H30" s="29"/>
      <c r="I30" s="33" t="s">
        <v>32</v>
      </c>
      <c r="J30" s="33" t="s">
        <v>34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3" t="s">
        <v>35</v>
      </c>
      <c r="E31" s="35" t="s">
        <v>36</v>
      </c>
      <c r="F31" s="94">
        <f>ROUND((SUM(BE120:BE143)),  2)</f>
        <v>0</v>
      </c>
      <c r="G31" s="95"/>
      <c r="H31" s="95"/>
      <c r="I31" s="96">
        <v>0.2</v>
      </c>
      <c r="J31" s="94">
        <f>ROUND(((SUM(BE120:BE143))*I31),  2)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35" t="s">
        <v>37</v>
      </c>
      <c r="F32" s="94">
        <f>ROUND((SUM(BF120:BF143)),  2)</f>
        <v>0</v>
      </c>
      <c r="G32" s="95"/>
      <c r="H32" s="95"/>
      <c r="I32" s="96">
        <v>0.2</v>
      </c>
      <c r="J32" s="94">
        <f>ROUND(((SUM(BF120:BF143))*I32), 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38</v>
      </c>
      <c r="F33" s="97">
        <f>ROUND((SUM(BG120:BG143)),  2)</f>
        <v>0</v>
      </c>
      <c r="G33" s="29"/>
      <c r="H33" s="29"/>
      <c r="I33" s="98">
        <v>0.2</v>
      </c>
      <c r="J33" s="97">
        <f>0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39</v>
      </c>
      <c r="F34" s="97">
        <f>ROUND((SUM(BH120:BH143)),  2)</f>
        <v>0</v>
      </c>
      <c r="G34" s="29"/>
      <c r="H34" s="29"/>
      <c r="I34" s="98">
        <v>0.2</v>
      </c>
      <c r="J34" s="97">
        <f>0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35" t="s">
        <v>40</v>
      </c>
      <c r="F35" s="94">
        <f>ROUND((SUM(BI120:BI143)),  2)</f>
        <v>0</v>
      </c>
      <c r="G35" s="95"/>
      <c r="H35" s="95"/>
      <c r="I35" s="96">
        <v>0</v>
      </c>
      <c r="J35" s="94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9"/>
      <c r="D37" s="100" t="s">
        <v>41</v>
      </c>
      <c r="E37" s="60"/>
      <c r="F37" s="60"/>
      <c r="G37" s="101" t="s">
        <v>42</v>
      </c>
      <c r="H37" s="102" t="s">
        <v>43</v>
      </c>
      <c r="I37" s="60"/>
      <c r="J37" s="103">
        <f>SUM(J28:J35)</f>
        <v>0</v>
      </c>
      <c r="K37" s="104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46</v>
      </c>
      <c r="E61" s="32"/>
      <c r="F61" s="105" t="s">
        <v>47</v>
      </c>
      <c r="G61" s="45" t="s">
        <v>46</v>
      </c>
      <c r="H61" s="32"/>
      <c r="I61" s="32"/>
      <c r="J61" s="106" t="s">
        <v>47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46</v>
      </c>
      <c r="E76" s="32"/>
      <c r="F76" s="105" t="s">
        <v>47</v>
      </c>
      <c r="G76" s="45" t="s">
        <v>46</v>
      </c>
      <c r="H76" s="32"/>
      <c r="I76" s="32"/>
      <c r="J76" s="106" t="s">
        <v>47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79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85" t="s">
        <v>190</v>
      </c>
      <c r="F85" s="215"/>
      <c r="G85" s="215"/>
      <c r="H85" s="215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19</v>
      </c>
      <c r="D87" s="29"/>
      <c r="E87" s="29"/>
      <c r="F87" s="22" t="str">
        <f>F10</f>
        <v xml:space="preserve"> </v>
      </c>
      <c r="G87" s="29"/>
      <c r="H87" s="29"/>
      <c r="I87" s="24" t="s">
        <v>21</v>
      </c>
      <c r="J87" s="55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4" t="s">
        <v>22</v>
      </c>
      <c r="D89" s="29"/>
      <c r="E89" s="29"/>
      <c r="F89" s="22" t="str">
        <f>E13</f>
        <v xml:space="preserve"> </v>
      </c>
      <c r="G89" s="29"/>
      <c r="H89" s="29"/>
      <c r="I89" s="24" t="s">
        <v>27</v>
      </c>
      <c r="J89" s="27" t="str">
        <f>E19</f>
        <v xml:space="preserve"> 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4" t="s">
        <v>25</v>
      </c>
      <c r="D90" s="29"/>
      <c r="E90" s="29"/>
      <c r="F90" s="22" t="str">
        <f>IF(E16="","",E16)</f>
        <v>Vyplň údaj</v>
      </c>
      <c r="G90" s="29"/>
      <c r="H90" s="29"/>
      <c r="I90" s="24" t="s">
        <v>29</v>
      </c>
      <c r="J90" s="27" t="str">
        <f>E22</f>
        <v xml:space="preserve"> </v>
      </c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07" t="s">
        <v>80</v>
      </c>
      <c r="D92" s="99"/>
      <c r="E92" s="99"/>
      <c r="F92" s="99"/>
      <c r="G92" s="99"/>
      <c r="H92" s="99"/>
      <c r="I92" s="99"/>
      <c r="J92" s="108" t="s">
        <v>81</v>
      </c>
      <c r="K92" s="9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09" t="s">
        <v>82</v>
      </c>
      <c r="D94" s="29"/>
      <c r="E94" s="29"/>
      <c r="F94" s="29"/>
      <c r="G94" s="29"/>
      <c r="H94" s="29"/>
      <c r="I94" s="29"/>
      <c r="J94" s="71">
        <f>J120</f>
        <v>0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83</v>
      </c>
    </row>
    <row r="95" spans="1:47" s="9" customFormat="1" ht="24.95" customHeight="1">
      <c r="B95" s="110"/>
      <c r="D95" s="111" t="s">
        <v>84</v>
      </c>
      <c r="E95" s="112"/>
      <c r="F95" s="112"/>
      <c r="G95" s="112"/>
      <c r="H95" s="112"/>
      <c r="I95" s="112"/>
      <c r="J95" s="113">
        <f>J121</f>
        <v>0</v>
      </c>
      <c r="L95" s="110"/>
    </row>
    <row r="96" spans="1:47" s="10" customFormat="1" ht="19.899999999999999" customHeight="1">
      <c r="B96" s="114"/>
      <c r="D96" s="115" t="s">
        <v>85</v>
      </c>
      <c r="E96" s="116"/>
      <c r="F96" s="116"/>
      <c r="G96" s="116"/>
      <c r="H96" s="116"/>
      <c r="I96" s="116"/>
      <c r="J96" s="117">
        <f>J122</f>
        <v>0</v>
      </c>
      <c r="L96" s="114"/>
    </row>
    <row r="97" spans="1:31" s="9" customFormat="1" ht="24.95" customHeight="1">
      <c r="B97" s="110"/>
      <c r="D97" s="111" t="s">
        <v>86</v>
      </c>
      <c r="E97" s="112"/>
      <c r="F97" s="112"/>
      <c r="G97" s="112"/>
      <c r="H97" s="112"/>
      <c r="I97" s="112"/>
      <c r="J97" s="113">
        <f>J129</f>
        <v>0</v>
      </c>
      <c r="L97" s="110"/>
    </row>
    <row r="98" spans="1:31" s="10" customFormat="1" ht="19.899999999999999" customHeight="1">
      <c r="B98" s="114"/>
      <c r="D98" s="115" t="s">
        <v>87</v>
      </c>
      <c r="E98" s="116"/>
      <c r="F98" s="116"/>
      <c r="G98" s="116"/>
      <c r="H98" s="116"/>
      <c r="I98" s="116"/>
      <c r="J98" s="117">
        <f>J130</f>
        <v>0</v>
      </c>
      <c r="L98" s="114"/>
    </row>
    <row r="99" spans="1:31" s="10" customFormat="1" ht="19.899999999999999" customHeight="1">
      <c r="B99" s="114"/>
      <c r="D99" s="115" t="s">
        <v>88</v>
      </c>
      <c r="E99" s="116"/>
      <c r="F99" s="116"/>
      <c r="G99" s="116"/>
      <c r="H99" s="116"/>
      <c r="I99" s="116"/>
      <c r="J99" s="117">
        <f>J135</f>
        <v>0</v>
      </c>
      <c r="L99" s="114"/>
    </row>
    <row r="100" spans="1:31" s="10" customFormat="1" ht="19.899999999999999" customHeight="1">
      <c r="B100" s="114"/>
      <c r="D100" s="115" t="s">
        <v>89</v>
      </c>
      <c r="E100" s="116"/>
      <c r="F100" s="116"/>
      <c r="G100" s="116"/>
      <c r="H100" s="116"/>
      <c r="I100" s="116"/>
      <c r="J100" s="117">
        <f>J137</f>
        <v>0</v>
      </c>
      <c r="L100" s="114"/>
    </row>
    <row r="101" spans="1:31" s="9" customFormat="1" ht="24.95" customHeight="1">
      <c r="B101" s="110"/>
      <c r="D101" s="111" t="s">
        <v>90</v>
      </c>
      <c r="E101" s="112"/>
      <c r="F101" s="112"/>
      <c r="G101" s="112"/>
      <c r="H101" s="112"/>
      <c r="I101" s="112"/>
      <c r="J101" s="113">
        <f>J141</f>
        <v>0</v>
      </c>
      <c r="L101" s="110"/>
    </row>
    <row r="102" spans="1:31" s="10" customFormat="1" ht="19.899999999999999" customHeight="1">
      <c r="B102" s="114"/>
      <c r="D102" s="115" t="s">
        <v>91</v>
      </c>
      <c r="E102" s="116"/>
      <c r="F102" s="116"/>
      <c r="G102" s="116"/>
      <c r="H102" s="116"/>
      <c r="I102" s="116"/>
      <c r="J102" s="117">
        <f>J142</f>
        <v>0</v>
      </c>
      <c r="L102" s="114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92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185" t="str">
        <f>E7</f>
        <v>Výmena kotla  - kuchyňa ZŠ Fándlyho 11</v>
      </c>
      <c r="F112" s="215"/>
      <c r="G112" s="215"/>
      <c r="H112" s="215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F10</f>
        <v xml:space="preserve"> </v>
      </c>
      <c r="G114" s="29"/>
      <c r="H114" s="29"/>
      <c r="I114" s="24" t="s">
        <v>21</v>
      </c>
      <c r="J114" s="55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22</v>
      </c>
      <c r="D116" s="29"/>
      <c r="E116" s="29"/>
      <c r="F116" s="22" t="str">
        <f>E13</f>
        <v xml:space="preserve"> </v>
      </c>
      <c r="G116" s="29"/>
      <c r="H116" s="29"/>
      <c r="I116" s="24" t="s">
        <v>27</v>
      </c>
      <c r="J116" s="27" t="str">
        <f>E19</f>
        <v xml:space="preserve"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25</v>
      </c>
      <c r="D117" s="29"/>
      <c r="E117" s="29"/>
      <c r="F117" s="22" t="str">
        <f>IF(E16="","",E16)</f>
        <v>Vyplň údaj</v>
      </c>
      <c r="G117" s="29"/>
      <c r="H117" s="29"/>
      <c r="I117" s="24" t="s">
        <v>29</v>
      </c>
      <c r="J117" s="27" t="str">
        <f>E22</f>
        <v xml:space="preserve"> 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18"/>
      <c r="B119" s="119"/>
      <c r="C119" s="120" t="s">
        <v>93</v>
      </c>
      <c r="D119" s="121" t="s">
        <v>56</v>
      </c>
      <c r="E119" s="121" t="s">
        <v>52</v>
      </c>
      <c r="F119" s="121" t="s">
        <v>53</v>
      </c>
      <c r="G119" s="121" t="s">
        <v>94</v>
      </c>
      <c r="H119" s="121" t="s">
        <v>95</v>
      </c>
      <c r="I119" s="121" t="s">
        <v>96</v>
      </c>
      <c r="J119" s="122" t="s">
        <v>81</v>
      </c>
      <c r="K119" s="123" t="s">
        <v>97</v>
      </c>
      <c r="L119" s="124"/>
      <c r="M119" s="62" t="s">
        <v>1</v>
      </c>
      <c r="N119" s="63" t="s">
        <v>35</v>
      </c>
      <c r="O119" s="63" t="s">
        <v>98</v>
      </c>
      <c r="P119" s="63" t="s">
        <v>99</v>
      </c>
      <c r="Q119" s="63" t="s">
        <v>100</v>
      </c>
      <c r="R119" s="63" t="s">
        <v>101</v>
      </c>
      <c r="S119" s="63" t="s">
        <v>102</v>
      </c>
      <c r="T119" s="64" t="s">
        <v>103</v>
      </c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</row>
    <row r="120" spans="1:65" s="2" customFormat="1" ht="22.9" customHeight="1">
      <c r="A120" s="29"/>
      <c r="B120" s="30"/>
      <c r="C120" s="69" t="s">
        <v>82</v>
      </c>
      <c r="D120" s="29"/>
      <c r="E120" s="29"/>
      <c r="F120" s="29"/>
      <c r="G120" s="29"/>
      <c r="H120" s="29"/>
      <c r="I120" s="29"/>
      <c r="J120" s="125">
        <f>BK120</f>
        <v>0</v>
      </c>
      <c r="K120" s="29"/>
      <c r="L120" s="30"/>
      <c r="M120" s="65"/>
      <c r="N120" s="56"/>
      <c r="O120" s="66"/>
      <c r="P120" s="126">
        <f>P121+P129+P141</f>
        <v>0</v>
      </c>
      <c r="Q120" s="66"/>
      <c r="R120" s="126">
        <f>R121+R129+R141</f>
        <v>0.28201999999999999</v>
      </c>
      <c r="S120" s="66"/>
      <c r="T120" s="127">
        <f>T121+T129+T141</f>
        <v>0.29400000000000004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70</v>
      </c>
      <c r="AU120" s="14" t="s">
        <v>83</v>
      </c>
      <c r="BK120" s="128">
        <f>BK121+BK129+BK141</f>
        <v>0</v>
      </c>
    </row>
    <row r="121" spans="1:65" s="12" customFormat="1" ht="25.9" customHeight="1">
      <c r="B121" s="129"/>
      <c r="D121" s="130" t="s">
        <v>70</v>
      </c>
      <c r="E121" s="131" t="s">
        <v>104</v>
      </c>
      <c r="F121" s="131" t="s">
        <v>105</v>
      </c>
      <c r="I121" s="132"/>
      <c r="J121" s="133">
        <f>BK121</f>
        <v>0</v>
      </c>
      <c r="L121" s="129"/>
      <c r="M121" s="134"/>
      <c r="N121" s="135"/>
      <c r="O121" s="135"/>
      <c r="P121" s="136">
        <f>P122</f>
        <v>0</v>
      </c>
      <c r="Q121" s="135"/>
      <c r="R121" s="136">
        <f>R122</f>
        <v>0.17254999999999998</v>
      </c>
      <c r="S121" s="135"/>
      <c r="T121" s="137">
        <f>T122</f>
        <v>0.23</v>
      </c>
      <c r="AR121" s="130" t="s">
        <v>76</v>
      </c>
      <c r="AT121" s="138" t="s">
        <v>70</v>
      </c>
      <c r="AU121" s="138" t="s">
        <v>71</v>
      </c>
      <c r="AY121" s="130" t="s">
        <v>106</v>
      </c>
      <c r="BK121" s="139">
        <f>BK122</f>
        <v>0</v>
      </c>
    </row>
    <row r="122" spans="1:65" s="12" customFormat="1" ht="22.9" customHeight="1">
      <c r="B122" s="129"/>
      <c r="D122" s="130" t="s">
        <v>70</v>
      </c>
      <c r="E122" s="140" t="s">
        <v>107</v>
      </c>
      <c r="F122" s="140" t="s">
        <v>108</v>
      </c>
      <c r="I122" s="132"/>
      <c r="J122" s="141">
        <f>BK122</f>
        <v>0</v>
      </c>
      <c r="L122" s="129"/>
      <c r="M122" s="134"/>
      <c r="N122" s="135"/>
      <c r="O122" s="135"/>
      <c r="P122" s="136">
        <f>SUM(P123:P128)</f>
        <v>0</v>
      </c>
      <c r="Q122" s="135"/>
      <c r="R122" s="136">
        <f>SUM(R123:R128)</f>
        <v>0.17254999999999998</v>
      </c>
      <c r="S122" s="135"/>
      <c r="T122" s="137">
        <f>SUM(T123:T128)</f>
        <v>0.23</v>
      </c>
      <c r="AR122" s="130" t="s">
        <v>76</v>
      </c>
      <c r="AT122" s="138" t="s">
        <v>70</v>
      </c>
      <c r="AU122" s="138" t="s">
        <v>76</v>
      </c>
      <c r="AY122" s="130" t="s">
        <v>106</v>
      </c>
      <c r="BK122" s="139">
        <f>SUM(BK123:BK128)</f>
        <v>0</v>
      </c>
    </row>
    <row r="123" spans="1:65" s="2" customFormat="1" ht="37.9" customHeight="1">
      <c r="A123" s="29"/>
      <c r="B123" s="142"/>
      <c r="C123" s="143" t="s">
        <v>109</v>
      </c>
      <c r="D123" s="143" t="s">
        <v>110</v>
      </c>
      <c r="E123" s="144" t="s">
        <v>111</v>
      </c>
      <c r="F123" s="145" t="s">
        <v>112</v>
      </c>
      <c r="G123" s="146" t="s">
        <v>113</v>
      </c>
      <c r="H123" s="147">
        <v>2</v>
      </c>
      <c r="I123" s="148"/>
      <c r="J123" s="149">
        <f t="shared" ref="J123:J128" si="0">ROUND(I123*H123,2)</f>
        <v>0</v>
      </c>
      <c r="K123" s="150"/>
      <c r="L123" s="30"/>
      <c r="M123" s="151" t="s">
        <v>1</v>
      </c>
      <c r="N123" s="152" t="s">
        <v>37</v>
      </c>
      <c r="O123" s="58"/>
      <c r="P123" s="153">
        <f t="shared" ref="P123:P128" si="1">O123*H123</f>
        <v>0</v>
      </c>
      <c r="Q123" s="153">
        <v>0</v>
      </c>
      <c r="R123" s="153">
        <f t="shared" ref="R123:R128" si="2">Q123*H123</f>
        <v>0</v>
      </c>
      <c r="S123" s="153">
        <v>0.115</v>
      </c>
      <c r="T123" s="154">
        <f t="shared" ref="T123:T128" si="3">S123*H123</f>
        <v>0.23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5" t="s">
        <v>114</v>
      </c>
      <c r="AT123" s="155" t="s">
        <v>110</v>
      </c>
      <c r="AU123" s="155" t="s">
        <v>115</v>
      </c>
      <c r="AY123" s="14" t="s">
        <v>106</v>
      </c>
      <c r="BE123" s="156">
        <f t="shared" ref="BE123:BE128" si="4">IF(N123="základná",J123,0)</f>
        <v>0</v>
      </c>
      <c r="BF123" s="156">
        <f t="shared" ref="BF123:BF128" si="5">IF(N123="znížená",J123,0)</f>
        <v>0</v>
      </c>
      <c r="BG123" s="156">
        <f t="shared" ref="BG123:BG128" si="6">IF(N123="zákl. prenesená",J123,0)</f>
        <v>0</v>
      </c>
      <c r="BH123" s="156">
        <f t="shared" ref="BH123:BH128" si="7">IF(N123="zníž. prenesená",J123,0)</f>
        <v>0</v>
      </c>
      <c r="BI123" s="156">
        <f t="shared" ref="BI123:BI128" si="8">IF(N123="nulová",J123,0)</f>
        <v>0</v>
      </c>
      <c r="BJ123" s="14" t="s">
        <v>115</v>
      </c>
      <c r="BK123" s="156">
        <f t="shared" ref="BK123:BK128" si="9">ROUND(I123*H123,2)</f>
        <v>0</v>
      </c>
      <c r="BL123" s="14" t="s">
        <v>114</v>
      </c>
      <c r="BM123" s="155" t="s">
        <v>116</v>
      </c>
    </row>
    <row r="124" spans="1:65" s="2" customFormat="1" ht="16.5" customHeight="1">
      <c r="A124" s="29"/>
      <c r="B124" s="142"/>
      <c r="C124" s="157" t="s">
        <v>117</v>
      </c>
      <c r="D124" s="157" t="s">
        <v>118</v>
      </c>
      <c r="E124" s="158" t="s">
        <v>119</v>
      </c>
      <c r="F124" s="159" t="s">
        <v>120</v>
      </c>
      <c r="G124" s="160" t="s">
        <v>121</v>
      </c>
      <c r="H124" s="161">
        <v>2</v>
      </c>
      <c r="I124" s="162"/>
      <c r="J124" s="163">
        <f t="shared" si="0"/>
        <v>0</v>
      </c>
      <c r="K124" s="164"/>
      <c r="L124" s="165"/>
      <c r="M124" s="166" t="s">
        <v>1</v>
      </c>
      <c r="N124" s="167" t="s">
        <v>37</v>
      </c>
      <c r="O124" s="58"/>
      <c r="P124" s="153">
        <f t="shared" si="1"/>
        <v>0</v>
      </c>
      <c r="Q124" s="153">
        <v>5.9299999999999999E-2</v>
      </c>
      <c r="R124" s="153">
        <f t="shared" si="2"/>
        <v>0.1186</v>
      </c>
      <c r="S124" s="153">
        <v>0</v>
      </c>
      <c r="T124" s="154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5" t="s">
        <v>122</v>
      </c>
      <c r="AT124" s="155" t="s">
        <v>118</v>
      </c>
      <c r="AU124" s="155" t="s">
        <v>115</v>
      </c>
      <c r="AY124" s="14" t="s">
        <v>106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4" t="s">
        <v>115</v>
      </c>
      <c r="BK124" s="156">
        <f t="shared" si="9"/>
        <v>0</v>
      </c>
      <c r="BL124" s="14" t="s">
        <v>114</v>
      </c>
      <c r="BM124" s="155" t="s">
        <v>123</v>
      </c>
    </row>
    <row r="125" spans="1:65" s="2" customFormat="1" ht="16.5" customHeight="1">
      <c r="A125" s="29"/>
      <c r="B125" s="142"/>
      <c r="C125" s="157" t="s">
        <v>124</v>
      </c>
      <c r="D125" s="157" t="s">
        <v>118</v>
      </c>
      <c r="E125" s="158" t="s">
        <v>125</v>
      </c>
      <c r="F125" s="159" t="s">
        <v>126</v>
      </c>
      <c r="G125" s="160" t="s">
        <v>121</v>
      </c>
      <c r="H125" s="161">
        <v>2</v>
      </c>
      <c r="I125" s="162"/>
      <c r="J125" s="163">
        <f t="shared" si="0"/>
        <v>0</v>
      </c>
      <c r="K125" s="164"/>
      <c r="L125" s="165"/>
      <c r="M125" s="166" t="s">
        <v>1</v>
      </c>
      <c r="N125" s="167" t="s">
        <v>37</v>
      </c>
      <c r="O125" s="58"/>
      <c r="P125" s="153">
        <f t="shared" si="1"/>
        <v>0</v>
      </c>
      <c r="Q125" s="153">
        <v>2.0500000000000001E-2</v>
      </c>
      <c r="R125" s="153">
        <f t="shared" si="2"/>
        <v>4.1000000000000002E-2</v>
      </c>
      <c r="S125" s="153">
        <v>0</v>
      </c>
      <c r="T125" s="154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5" t="s">
        <v>122</v>
      </c>
      <c r="AT125" s="155" t="s">
        <v>118</v>
      </c>
      <c r="AU125" s="155" t="s">
        <v>115</v>
      </c>
      <c r="AY125" s="14" t="s">
        <v>106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4" t="s">
        <v>115</v>
      </c>
      <c r="BK125" s="156">
        <f t="shared" si="9"/>
        <v>0</v>
      </c>
      <c r="BL125" s="14" t="s">
        <v>114</v>
      </c>
      <c r="BM125" s="155" t="s">
        <v>127</v>
      </c>
    </row>
    <row r="126" spans="1:65" s="2" customFormat="1" ht="16.5" customHeight="1">
      <c r="A126" s="29"/>
      <c r="B126" s="142"/>
      <c r="C126" s="157" t="s">
        <v>128</v>
      </c>
      <c r="D126" s="157" t="s">
        <v>118</v>
      </c>
      <c r="E126" s="158" t="s">
        <v>129</v>
      </c>
      <c r="F126" s="159" t="s">
        <v>130</v>
      </c>
      <c r="G126" s="160" t="s">
        <v>121</v>
      </c>
      <c r="H126" s="161">
        <v>1</v>
      </c>
      <c r="I126" s="162"/>
      <c r="J126" s="163">
        <f t="shared" si="0"/>
        <v>0</v>
      </c>
      <c r="K126" s="164"/>
      <c r="L126" s="165"/>
      <c r="M126" s="166" t="s">
        <v>1</v>
      </c>
      <c r="N126" s="167" t="s">
        <v>37</v>
      </c>
      <c r="O126" s="58"/>
      <c r="P126" s="153">
        <f t="shared" si="1"/>
        <v>0</v>
      </c>
      <c r="Q126" s="153">
        <v>2.3E-3</v>
      </c>
      <c r="R126" s="153">
        <f t="shared" si="2"/>
        <v>2.3E-3</v>
      </c>
      <c r="S126" s="153">
        <v>0</v>
      </c>
      <c r="T126" s="154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5" t="s">
        <v>122</v>
      </c>
      <c r="AT126" s="155" t="s">
        <v>118</v>
      </c>
      <c r="AU126" s="155" t="s">
        <v>115</v>
      </c>
      <c r="AY126" s="14" t="s">
        <v>106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4" t="s">
        <v>115</v>
      </c>
      <c r="BK126" s="156">
        <f t="shared" si="9"/>
        <v>0</v>
      </c>
      <c r="BL126" s="14" t="s">
        <v>114</v>
      </c>
      <c r="BM126" s="155" t="s">
        <v>131</v>
      </c>
    </row>
    <row r="127" spans="1:65" s="2" customFormat="1" ht="16.5" customHeight="1">
      <c r="A127" s="29"/>
      <c r="B127" s="142"/>
      <c r="C127" s="157" t="s">
        <v>132</v>
      </c>
      <c r="D127" s="157" t="s">
        <v>118</v>
      </c>
      <c r="E127" s="158" t="s">
        <v>133</v>
      </c>
      <c r="F127" s="159" t="s">
        <v>134</v>
      </c>
      <c r="G127" s="160" t="s">
        <v>135</v>
      </c>
      <c r="H127" s="161">
        <v>1</v>
      </c>
      <c r="I127" s="162"/>
      <c r="J127" s="163">
        <f t="shared" si="0"/>
        <v>0</v>
      </c>
      <c r="K127" s="164"/>
      <c r="L127" s="165"/>
      <c r="M127" s="166" t="s">
        <v>1</v>
      </c>
      <c r="N127" s="167" t="s">
        <v>37</v>
      </c>
      <c r="O127" s="58"/>
      <c r="P127" s="153">
        <f t="shared" si="1"/>
        <v>0</v>
      </c>
      <c r="Q127" s="153">
        <v>1.8500000000000001E-3</v>
      </c>
      <c r="R127" s="153">
        <f t="shared" si="2"/>
        <v>1.8500000000000001E-3</v>
      </c>
      <c r="S127" s="153">
        <v>0</v>
      </c>
      <c r="T127" s="154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5" t="s">
        <v>122</v>
      </c>
      <c r="AT127" s="155" t="s">
        <v>118</v>
      </c>
      <c r="AU127" s="155" t="s">
        <v>115</v>
      </c>
      <c r="AY127" s="14" t="s">
        <v>106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4" t="s">
        <v>115</v>
      </c>
      <c r="BK127" s="156">
        <f t="shared" si="9"/>
        <v>0</v>
      </c>
      <c r="BL127" s="14" t="s">
        <v>114</v>
      </c>
      <c r="BM127" s="155" t="s">
        <v>136</v>
      </c>
    </row>
    <row r="128" spans="1:65" s="2" customFormat="1" ht="16.5" customHeight="1">
      <c r="A128" s="29"/>
      <c r="B128" s="142"/>
      <c r="C128" s="157" t="s">
        <v>137</v>
      </c>
      <c r="D128" s="157" t="s">
        <v>118</v>
      </c>
      <c r="E128" s="158" t="s">
        <v>138</v>
      </c>
      <c r="F128" s="159" t="s">
        <v>139</v>
      </c>
      <c r="G128" s="160" t="s">
        <v>121</v>
      </c>
      <c r="H128" s="161">
        <v>2</v>
      </c>
      <c r="I128" s="162"/>
      <c r="J128" s="163">
        <f t="shared" si="0"/>
        <v>0</v>
      </c>
      <c r="K128" s="164"/>
      <c r="L128" s="165"/>
      <c r="M128" s="166" t="s">
        <v>1</v>
      </c>
      <c r="N128" s="167" t="s">
        <v>37</v>
      </c>
      <c r="O128" s="58"/>
      <c r="P128" s="153">
        <f t="shared" si="1"/>
        <v>0</v>
      </c>
      <c r="Q128" s="153">
        <v>4.4000000000000003E-3</v>
      </c>
      <c r="R128" s="153">
        <f t="shared" si="2"/>
        <v>8.8000000000000005E-3</v>
      </c>
      <c r="S128" s="153">
        <v>0</v>
      </c>
      <c r="T128" s="15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5" t="s">
        <v>122</v>
      </c>
      <c r="AT128" s="155" t="s">
        <v>118</v>
      </c>
      <c r="AU128" s="155" t="s">
        <v>115</v>
      </c>
      <c r="AY128" s="14" t="s">
        <v>106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4" t="s">
        <v>115</v>
      </c>
      <c r="BK128" s="156">
        <f t="shared" si="9"/>
        <v>0</v>
      </c>
      <c r="BL128" s="14" t="s">
        <v>114</v>
      </c>
      <c r="BM128" s="155" t="s">
        <v>140</v>
      </c>
    </row>
    <row r="129" spans="1:65" s="12" customFormat="1" ht="25.9" customHeight="1">
      <c r="B129" s="129"/>
      <c r="D129" s="130" t="s">
        <v>70</v>
      </c>
      <c r="E129" s="131" t="s">
        <v>141</v>
      </c>
      <c r="F129" s="131" t="s">
        <v>142</v>
      </c>
      <c r="I129" s="132"/>
      <c r="J129" s="133">
        <f>BK129</f>
        <v>0</v>
      </c>
      <c r="L129" s="129"/>
      <c r="M129" s="134"/>
      <c r="N129" s="135"/>
      <c r="O129" s="135"/>
      <c r="P129" s="136">
        <f>P130+P135+P137</f>
        <v>0</v>
      </c>
      <c r="Q129" s="135"/>
      <c r="R129" s="136">
        <f>R130+R135+R137</f>
        <v>0.10920000000000001</v>
      </c>
      <c r="S129" s="135"/>
      <c r="T129" s="137">
        <f>T130+T135+T137</f>
        <v>6.4000000000000001E-2</v>
      </c>
      <c r="AR129" s="130" t="s">
        <v>115</v>
      </c>
      <c r="AT129" s="138" t="s">
        <v>70</v>
      </c>
      <c r="AU129" s="138" t="s">
        <v>71</v>
      </c>
      <c r="AY129" s="130" t="s">
        <v>106</v>
      </c>
      <c r="BK129" s="139">
        <f>BK130+BK135+BK137</f>
        <v>0</v>
      </c>
    </row>
    <row r="130" spans="1:65" s="12" customFormat="1" ht="22.9" customHeight="1">
      <c r="B130" s="129"/>
      <c r="D130" s="130" t="s">
        <v>70</v>
      </c>
      <c r="E130" s="140" t="s">
        <v>143</v>
      </c>
      <c r="F130" s="140" t="s">
        <v>144</v>
      </c>
      <c r="I130" s="132"/>
      <c r="J130" s="141">
        <f>BK130</f>
        <v>0</v>
      </c>
      <c r="L130" s="129"/>
      <c r="M130" s="134"/>
      <c r="N130" s="135"/>
      <c r="O130" s="135"/>
      <c r="P130" s="136">
        <f>SUM(P131:P134)</f>
        <v>0</v>
      </c>
      <c r="Q130" s="135"/>
      <c r="R130" s="136">
        <f>SUM(R131:R134)</f>
        <v>7.0000000000000007E-2</v>
      </c>
      <c r="S130" s="135"/>
      <c r="T130" s="137">
        <f>SUM(T131:T134)</f>
        <v>0</v>
      </c>
      <c r="AR130" s="130" t="s">
        <v>115</v>
      </c>
      <c r="AT130" s="138" t="s">
        <v>70</v>
      </c>
      <c r="AU130" s="138" t="s">
        <v>76</v>
      </c>
      <c r="AY130" s="130" t="s">
        <v>106</v>
      </c>
      <c r="BK130" s="139">
        <f>SUM(BK131:BK134)</f>
        <v>0</v>
      </c>
    </row>
    <row r="131" spans="1:65" s="2" customFormat="1" ht="24.2" customHeight="1">
      <c r="A131" s="29"/>
      <c r="B131" s="142"/>
      <c r="C131" s="143" t="s">
        <v>145</v>
      </c>
      <c r="D131" s="143" t="s">
        <v>110</v>
      </c>
      <c r="E131" s="144" t="s">
        <v>146</v>
      </c>
      <c r="F131" s="145" t="s">
        <v>189</v>
      </c>
      <c r="G131" s="146" t="s">
        <v>121</v>
      </c>
      <c r="H131" s="147">
        <v>1</v>
      </c>
      <c r="I131" s="148"/>
      <c r="J131" s="149">
        <f>ROUND(I131*H131,2)</f>
        <v>0</v>
      </c>
      <c r="K131" s="150"/>
      <c r="L131" s="30"/>
      <c r="M131" s="151" t="s">
        <v>1</v>
      </c>
      <c r="N131" s="152" t="s">
        <v>37</v>
      </c>
      <c r="O131" s="58"/>
      <c r="P131" s="153">
        <f>O131*H131</f>
        <v>0</v>
      </c>
      <c r="Q131" s="153">
        <v>0</v>
      </c>
      <c r="R131" s="153">
        <f>Q131*H131</f>
        <v>0</v>
      </c>
      <c r="S131" s="153">
        <v>0</v>
      </c>
      <c r="T131" s="154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5" t="s">
        <v>147</v>
      </c>
      <c r="AT131" s="155" t="s">
        <v>110</v>
      </c>
      <c r="AU131" s="155" t="s">
        <v>115</v>
      </c>
      <c r="AY131" s="14" t="s">
        <v>106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4" t="s">
        <v>115</v>
      </c>
      <c r="BK131" s="156">
        <f>ROUND(I131*H131,2)</f>
        <v>0</v>
      </c>
      <c r="BL131" s="14" t="s">
        <v>147</v>
      </c>
      <c r="BM131" s="155" t="s">
        <v>148</v>
      </c>
    </row>
    <row r="132" spans="1:65" s="2" customFormat="1" ht="49.15" customHeight="1">
      <c r="A132" s="29"/>
      <c r="B132" s="142"/>
      <c r="C132" s="157" t="s">
        <v>149</v>
      </c>
      <c r="D132" s="157" t="s">
        <v>118</v>
      </c>
      <c r="E132" s="158" t="s">
        <v>150</v>
      </c>
      <c r="F132" s="159" t="s">
        <v>188</v>
      </c>
      <c r="G132" s="160" t="s">
        <v>121</v>
      </c>
      <c r="H132" s="161">
        <v>1</v>
      </c>
      <c r="I132" s="162"/>
      <c r="J132" s="163">
        <f>ROUND(I132*H132,2)</f>
        <v>0</v>
      </c>
      <c r="K132" s="164"/>
      <c r="L132" s="165"/>
      <c r="M132" s="166" t="s">
        <v>1</v>
      </c>
      <c r="N132" s="167" t="s">
        <v>37</v>
      </c>
      <c r="O132" s="58"/>
      <c r="P132" s="153">
        <f>O132*H132</f>
        <v>0</v>
      </c>
      <c r="Q132" s="153">
        <v>6.4000000000000001E-2</v>
      </c>
      <c r="R132" s="153">
        <f>Q132*H132</f>
        <v>6.4000000000000001E-2</v>
      </c>
      <c r="S132" s="153">
        <v>0</v>
      </c>
      <c r="T132" s="154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5" t="s">
        <v>151</v>
      </c>
      <c r="AT132" s="155" t="s">
        <v>118</v>
      </c>
      <c r="AU132" s="155" t="s">
        <v>115</v>
      </c>
      <c r="AY132" s="14" t="s">
        <v>106</v>
      </c>
      <c r="BE132" s="156">
        <f>IF(N132="základná",J132,0)</f>
        <v>0</v>
      </c>
      <c r="BF132" s="156">
        <f>IF(N132="znížená",J132,0)</f>
        <v>0</v>
      </c>
      <c r="BG132" s="156">
        <f>IF(N132="zákl. prenesená",J132,0)</f>
        <v>0</v>
      </c>
      <c r="BH132" s="156">
        <f>IF(N132="zníž. prenesená",J132,0)</f>
        <v>0</v>
      </c>
      <c r="BI132" s="156">
        <f>IF(N132="nulová",J132,0)</f>
        <v>0</v>
      </c>
      <c r="BJ132" s="14" t="s">
        <v>115</v>
      </c>
      <c r="BK132" s="156">
        <f>ROUND(I132*H132,2)</f>
        <v>0</v>
      </c>
      <c r="BL132" s="14" t="s">
        <v>147</v>
      </c>
      <c r="BM132" s="155" t="s">
        <v>152</v>
      </c>
    </row>
    <row r="133" spans="1:65" s="2" customFormat="1" ht="24.2" customHeight="1">
      <c r="A133" s="29"/>
      <c r="B133" s="142"/>
      <c r="C133" s="143" t="s">
        <v>153</v>
      </c>
      <c r="D133" s="143" t="s">
        <v>110</v>
      </c>
      <c r="E133" s="144" t="s">
        <v>154</v>
      </c>
      <c r="F133" s="145" t="s">
        <v>155</v>
      </c>
      <c r="G133" s="146" t="s">
        <v>156</v>
      </c>
      <c r="H133" s="147">
        <v>12</v>
      </c>
      <c r="I133" s="148"/>
      <c r="J133" s="149">
        <f>ROUND(I133*H133,2)</f>
        <v>0</v>
      </c>
      <c r="K133" s="150"/>
      <c r="L133" s="30"/>
      <c r="M133" s="151" t="s">
        <v>1</v>
      </c>
      <c r="N133" s="152" t="s">
        <v>37</v>
      </c>
      <c r="O133" s="58"/>
      <c r="P133" s="153">
        <f>O133*H133</f>
        <v>0</v>
      </c>
      <c r="Q133" s="153">
        <v>5.0000000000000001E-4</v>
      </c>
      <c r="R133" s="153">
        <f>Q133*H133</f>
        <v>6.0000000000000001E-3</v>
      </c>
      <c r="S133" s="153">
        <v>0</v>
      </c>
      <c r="T133" s="154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5" t="s">
        <v>147</v>
      </c>
      <c r="AT133" s="155" t="s">
        <v>110</v>
      </c>
      <c r="AU133" s="155" t="s">
        <v>115</v>
      </c>
      <c r="AY133" s="14" t="s">
        <v>106</v>
      </c>
      <c r="BE133" s="156">
        <f>IF(N133="základná",J133,0)</f>
        <v>0</v>
      </c>
      <c r="BF133" s="156">
        <f>IF(N133="znížená",J133,0)</f>
        <v>0</v>
      </c>
      <c r="BG133" s="156">
        <f>IF(N133="zákl. prenesená",J133,0)</f>
        <v>0</v>
      </c>
      <c r="BH133" s="156">
        <f>IF(N133="zníž. prenesená",J133,0)</f>
        <v>0</v>
      </c>
      <c r="BI133" s="156">
        <f>IF(N133="nulová",J133,0)</f>
        <v>0</v>
      </c>
      <c r="BJ133" s="14" t="s">
        <v>115</v>
      </c>
      <c r="BK133" s="156">
        <f>ROUND(I133*H133,2)</f>
        <v>0</v>
      </c>
      <c r="BL133" s="14" t="s">
        <v>147</v>
      </c>
      <c r="BM133" s="155" t="s">
        <v>157</v>
      </c>
    </row>
    <row r="134" spans="1:65" s="2" customFormat="1" ht="24.2" customHeight="1">
      <c r="A134" s="29"/>
      <c r="B134" s="142"/>
      <c r="C134" s="143" t="s">
        <v>158</v>
      </c>
      <c r="D134" s="143" t="s">
        <v>110</v>
      </c>
      <c r="E134" s="144" t="s">
        <v>159</v>
      </c>
      <c r="F134" s="145" t="s">
        <v>160</v>
      </c>
      <c r="G134" s="146" t="s">
        <v>161</v>
      </c>
      <c r="H134" s="147">
        <v>7.0000000000000007E-2</v>
      </c>
      <c r="I134" s="148"/>
      <c r="J134" s="149">
        <f>ROUND(I134*H134,2)</f>
        <v>0</v>
      </c>
      <c r="K134" s="150"/>
      <c r="L134" s="30"/>
      <c r="M134" s="151" t="s">
        <v>1</v>
      </c>
      <c r="N134" s="152" t="s">
        <v>37</v>
      </c>
      <c r="O134" s="58"/>
      <c r="P134" s="153">
        <f>O134*H134</f>
        <v>0</v>
      </c>
      <c r="Q134" s="153">
        <v>0</v>
      </c>
      <c r="R134" s="153">
        <f>Q134*H134</f>
        <v>0</v>
      </c>
      <c r="S134" s="153">
        <v>0</v>
      </c>
      <c r="T134" s="154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5" t="s">
        <v>147</v>
      </c>
      <c r="AT134" s="155" t="s">
        <v>110</v>
      </c>
      <c r="AU134" s="155" t="s">
        <v>115</v>
      </c>
      <c r="AY134" s="14" t="s">
        <v>106</v>
      </c>
      <c r="BE134" s="156">
        <f>IF(N134="základná",J134,0)</f>
        <v>0</v>
      </c>
      <c r="BF134" s="156">
        <f>IF(N134="znížená",J134,0)</f>
        <v>0</v>
      </c>
      <c r="BG134" s="156">
        <f>IF(N134="zákl. prenesená",J134,0)</f>
        <v>0</v>
      </c>
      <c r="BH134" s="156">
        <f>IF(N134="zníž. prenesená",J134,0)</f>
        <v>0</v>
      </c>
      <c r="BI134" s="156">
        <f>IF(N134="nulová",J134,0)</f>
        <v>0</v>
      </c>
      <c r="BJ134" s="14" t="s">
        <v>115</v>
      </c>
      <c r="BK134" s="156">
        <f>ROUND(I134*H134,2)</f>
        <v>0</v>
      </c>
      <c r="BL134" s="14" t="s">
        <v>147</v>
      </c>
      <c r="BM134" s="155" t="s">
        <v>162</v>
      </c>
    </row>
    <row r="135" spans="1:65" s="12" customFormat="1" ht="22.9" customHeight="1">
      <c r="B135" s="129"/>
      <c r="D135" s="130" t="s">
        <v>70</v>
      </c>
      <c r="E135" s="140" t="s">
        <v>163</v>
      </c>
      <c r="F135" s="140" t="s">
        <v>164</v>
      </c>
      <c r="I135" s="132"/>
      <c r="J135" s="141">
        <f>BK135</f>
        <v>0</v>
      </c>
      <c r="L135" s="129"/>
      <c r="M135" s="134"/>
      <c r="N135" s="135"/>
      <c r="O135" s="135"/>
      <c r="P135" s="136">
        <f>P136</f>
        <v>0</v>
      </c>
      <c r="Q135" s="135"/>
      <c r="R135" s="136">
        <f>R136</f>
        <v>0</v>
      </c>
      <c r="S135" s="135"/>
      <c r="T135" s="137">
        <f>T136</f>
        <v>0</v>
      </c>
      <c r="AR135" s="130" t="s">
        <v>115</v>
      </c>
      <c r="AT135" s="138" t="s">
        <v>70</v>
      </c>
      <c r="AU135" s="138" t="s">
        <v>76</v>
      </c>
      <c r="AY135" s="130" t="s">
        <v>106</v>
      </c>
      <c r="BK135" s="139">
        <f>BK136</f>
        <v>0</v>
      </c>
    </row>
    <row r="136" spans="1:65" s="2" customFormat="1" ht="33" customHeight="1">
      <c r="A136" s="29"/>
      <c r="B136" s="142"/>
      <c r="C136" s="143" t="s">
        <v>114</v>
      </c>
      <c r="D136" s="143" t="s">
        <v>110</v>
      </c>
      <c r="E136" s="144" t="s">
        <v>165</v>
      </c>
      <c r="F136" s="145" t="s">
        <v>166</v>
      </c>
      <c r="G136" s="146" t="s">
        <v>121</v>
      </c>
      <c r="H136" s="147">
        <v>1</v>
      </c>
      <c r="I136" s="148"/>
      <c r="J136" s="149">
        <f>ROUND(I136*H136,2)</f>
        <v>0</v>
      </c>
      <c r="K136" s="150"/>
      <c r="L136" s="30"/>
      <c r="M136" s="151" t="s">
        <v>1</v>
      </c>
      <c r="N136" s="152" t="s">
        <v>37</v>
      </c>
      <c r="O136" s="58"/>
      <c r="P136" s="153">
        <f>O136*H136</f>
        <v>0</v>
      </c>
      <c r="Q136" s="153">
        <v>0</v>
      </c>
      <c r="R136" s="153">
        <f>Q136*H136</f>
        <v>0</v>
      </c>
      <c r="S136" s="153">
        <v>0</v>
      </c>
      <c r="T136" s="154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5" t="s">
        <v>147</v>
      </c>
      <c r="AT136" s="155" t="s">
        <v>110</v>
      </c>
      <c r="AU136" s="155" t="s">
        <v>115</v>
      </c>
      <c r="AY136" s="14" t="s">
        <v>106</v>
      </c>
      <c r="BE136" s="156">
        <f>IF(N136="základná",J136,0)</f>
        <v>0</v>
      </c>
      <c r="BF136" s="156">
        <f>IF(N136="znížená",J136,0)</f>
        <v>0</v>
      </c>
      <c r="BG136" s="156">
        <f>IF(N136="zákl. prenesená",J136,0)</f>
        <v>0</v>
      </c>
      <c r="BH136" s="156">
        <f>IF(N136="zníž. prenesená",J136,0)</f>
        <v>0</v>
      </c>
      <c r="BI136" s="156">
        <f>IF(N136="nulová",J136,0)</f>
        <v>0</v>
      </c>
      <c r="BJ136" s="14" t="s">
        <v>115</v>
      </c>
      <c r="BK136" s="156">
        <f>ROUND(I136*H136,2)</f>
        <v>0</v>
      </c>
      <c r="BL136" s="14" t="s">
        <v>147</v>
      </c>
      <c r="BM136" s="155" t="s">
        <v>167</v>
      </c>
    </row>
    <row r="137" spans="1:65" s="12" customFormat="1" ht="22.9" customHeight="1">
      <c r="B137" s="129"/>
      <c r="D137" s="130" t="s">
        <v>70</v>
      </c>
      <c r="E137" s="140" t="s">
        <v>168</v>
      </c>
      <c r="F137" s="140" t="s">
        <v>169</v>
      </c>
      <c r="I137" s="132"/>
      <c r="J137" s="141">
        <f>BK137</f>
        <v>0</v>
      </c>
      <c r="L137" s="129"/>
      <c r="M137" s="134"/>
      <c r="N137" s="135"/>
      <c r="O137" s="135"/>
      <c r="P137" s="136">
        <f>SUM(P138:P140)</f>
        <v>0</v>
      </c>
      <c r="Q137" s="135"/>
      <c r="R137" s="136">
        <f>SUM(R138:R140)</f>
        <v>3.9199999999999999E-2</v>
      </c>
      <c r="S137" s="135"/>
      <c r="T137" s="137">
        <f>SUM(T138:T140)</f>
        <v>6.4000000000000001E-2</v>
      </c>
      <c r="AR137" s="130" t="s">
        <v>115</v>
      </c>
      <c r="AT137" s="138" t="s">
        <v>70</v>
      </c>
      <c r="AU137" s="138" t="s">
        <v>76</v>
      </c>
      <c r="AY137" s="130" t="s">
        <v>106</v>
      </c>
      <c r="BK137" s="139">
        <f>SUM(BK138:BK140)</f>
        <v>0</v>
      </c>
    </row>
    <row r="138" spans="1:65" s="2" customFormat="1" ht="24.2" customHeight="1">
      <c r="A138" s="29"/>
      <c r="B138" s="142"/>
      <c r="C138" s="143" t="s">
        <v>76</v>
      </c>
      <c r="D138" s="143" t="s">
        <v>110</v>
      </c>
      <c r="E138" s="144" t="s">
        <v>170</v>
      </c>
      <c r="F138" s="145" t="s">
        <v>171</v>
      </c>
      <c r="G138" s="146" t="s">
        <v>156</v>
      </c>
      <c r="H138" s="147">
        <v>20</v>
      </c>
      <c r="I138" s="148"/>
      <c r="J138" s="149">
        <f>ROUND(I138*H138,2)</f>
        <v>0</v>
      </c>
      <c r="K138" s="150"/>
      <c r="L138" s="30"/>
      <c r="M138" s="151" t="s">
        <v>1</v>
      </c>
      <c r="N138" s="152" t="s">
        <v>37</v>
      </c>
      <c r="O138" s="58"/>
      <c r="P138" s="153">
        <f>O138*H138</f>
        <v>0</v>
      </c>
      <c r="Q138" s="153">
        <v>2.0000000000000002E-5</v>
      </c>
      <c r="R138" s="153">
        <f>Q138*H138</f>
        <v>4.0000000000000002E-4</v>
      </c>
      <c r="S138" s="153">
        <v>3.2000000000000002E-3</v>
      </c>
      <c r="T138" s="154">
        <f>S138*H138</f>
        <v>6.4000000000000001E-2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5" t="s">
        <v>147</v>
      </c>
      <c r="AT138" s="155" t="s">
        <v>110</v>
      </c>
      <c r="AU138" s="155" t="s">
        <v>115</v>
      </c>
      <c r="AY138" s="14" t="s">
        <v>106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115</v>
      </c>
      <c r="BK138" s="156">
        <f>ROUND(I138*H138,2)</f>
        <v>0</v>
      </c>
      <c r="BL138" s="14" t="s">
        <v>147</v>
      </c>
      <c r="BM138" s="155" t="s">
        <v>172</v>
      </c>
    </row>
    <row r="139" spans="1:65" s="2" customFormat="1" ht="24.2" customHeight="1">
      <c r="A139" s="29"/>
      <c r="B139" s="142"/>
      <c r="C139" s="143" t="s">
        <v>173</v>
      </c>
      <c r="D139" s="143" t="s">
        <v>110</v>
      </c>
      <c r="E139" s="144" t="s">
        <v>174</v>
      </c>
      <c r="F139" s="145" t="s">
        <v>175</v>
      </c>
      <c r="G139" s="146" t="s">
        <v>156</v>
      </c>
      <c r="H139" s="147">
        <v>20</v>
      </c>
      <c r="I139" s="148"/>
      <c r="J139" s="149">
        <f>ROUND(I139*H139,2)</f>
        <v>0</v>
      </c>
      <c r="K139" s="150"/>
      <c r="L139" s="30"/>
      <c r="M139" s="151" t="s">
        <v>1</v>
      </c>
      <c r="N139" s="152" t="s">
        <v>37</v>
      </c>
      <c r="O139" s="58"/>
      <c r="P139" s="153">
        <f>O139*H139</f>
        <v>0</v>
      </c>
      <c r="Q139" s="153">
        <v>1.9400000000000001E-3</v>
      </c>
      <c r="R139" s="153">
        <f>Q139*H139</f>
        <v>3.8800000000000001E-2</v>
      </c>
      <c r="S139" s="153">
        <v>0</v>
      </c>
      <c r="T139" s="154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5" t="s">
        <v>147</v>
      </c>
      <c r="AT139" s="155" t="s">
        <v>110</v>
      </c>
      <c r="AU139" s="155" t="s">
        <v>115</v>
      </c>
      <c r="AY139" s="14" t="s">
        <v>106</v>
      </c>
      <c r="BE139" s="156">
        <f>IF(N139="základná",J139,0)</f>
        <v>0</v>
      </c>
      <c r="BF139" s="156">
        <f>IF(N139="znížená",J139,0)</f>
        <v>0</v>
      </c>
      <c r="BG139" s="156">
        <f>IF(N139="zákl. prenesená",J139,0)</f>
        <v>0</v>
      </c>
      <c r="BH139" s="156">
        <f>IF(N139="zníž. prenesená",J139,0)</f>
        <v>0</v>
      </c>
      <c r="BI139" s="156">
        <f>IF(N139="nulová",J139,0)</f>
        <v>0</v>
      </c>
      <c r="BJ139" s="14" t="s">
        <v>115</v>
      </c>
      <c r="BK139" s="156">
        <f>ROUND(I139*H139,2)</f>
        <v>0</v>
      </c>
      <c r="BL139" s="14" t="s">
        <v>147</v>
      </c>
      <c r="BM139" s="155" t="s">
        <v>176</v>
      </c>
    </row>
    <row r="140" spans="1:65" s="2" customFormat="1" ht="24.2" customHeight="1">
      <c r="A140" s="29"/>
      <c r="B140" s="142"/>
      <c r="C140" s="143" t="s">
        <v>147</v>
      </c>
      <c r="D140" s="143" t="s">
        <v>110</v>
      </c>
      <c r="E140" s="144" t="s">
        <v>177</v>
      </c>
      <c r="F140" s="145" t="s">
        <v>178</v>
      </c>
      <c r="G140" s="146" t="s">
        <v>161</v>
      </c>
      <c r="H140" s="147">
        <v>3.9E-2</v>
      </c>
      <c r="I140" s="148"/>
      <c r="J140" s="149">
        <f>ROUND(I140*H140,2)</f>
        <v>0</v>
      </c>
      <c r="K140" s="150"/>
      <c r="L140" s="30"/>
      <c r="M140" s="151" t="s">
        <v>1</v>
      </c>
      <c r="N140" s="152" t="s">
        <v>37</v>
      </c>
      <c r="O140" s="58"/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5" t="s">
        <v>147</v>
      </c>
      <c r="AT140" s="155" t="s">
        <v>110</v>
      </c>
      <c r="AU140" s="155" t="s">
        <v>115</v>
      </c>
      <c r="AY140" s="14" t="s">
        <v>106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115</v>
      </c>
      <c r="BK140" s="156">
        <f>ROUND(I140*H140,2)</f>
        <v>0</v>
      </c>
      <c r="BL140" s="14" t="s">
        <v>147</v>
      </c>
      <c r="BM140" s="155" t="s">
        <v>179</v>
      </c>
    </row>
    <row r="141" spans="1:65" s="12" customFormat="1" ht="25.9" customHeight="1">
      <c r="B141" s="129"/>
      <c r="D141" s="130" t="s">
        <v>70</v>
      </c>
      <c r="E141" s="131" t="s">
        <v>118</v>
      </c>
      <c r="F141" s="131" t="s">
        <v>180</v>
      </c>
      <c r="I141" s="132"/>
      <c r="J141" s="133">
        <f>BK141</f>
        <v>0</v>
      </c>
      <c r="L141" s="129"/>
      <c r="M141" s="134"/>
      <c r="N141" s="135"/>
      <c r="O141" s="135"/>
      <c r="P141" s="136">
        <f>P142</f>
        <v>0</v>
      </c>
      <c r="Q141" s="135"/>
      <c r="R141" s="136">
        <f>R142</f>
        <v>2.7E-4</v>
      </c>
      <c r="S141" s="135"/>
      <c r="T141" s="137">
        <f>T142</f>
        <v>0</v>
      </c>
      <c r="AR141" s="130" t="s">
        <v>173</v>
      </c>
      <c r="AT141" s="138" t="s">
        <v>70</v>
      </c>
      <c r="AU141" s="138" t="s">
        <v>71</v>
      </c>
      <c r="AY141" s="130" t="s">
        <v>106</v>
      </c>
      <c r="BK141" s="139">
        <f>BK142</f>
        <v>0</v>
      </c>
    </row>
    <row r="142" spans="1:65" s="12" customFormat="1" ht="22.9" customHeight="1">
      <c r="B142" s="129"/>
      <c r="D142" s="130" t="s">
        <v>70</v>
      </c>
      <c r="E142" s="140" t="s">
        <v>181</v>
      </c>
      <c r="F142" s="140" t="s">
        <v>182</v>
      </c>
      <c r="I142" s="132"/>
      <c r="J142" s="141">
        <f>BK142</f>
        <v>0</v>
      </c>
      <c r="L142" s="129"/>
      <c r="M142" s="134"/>
      <c r="N142" s="135"/>
      <c r="O142" s="135"/>
      <c r="P142" s="136">
        <f>P143</f>
        <v>0</v>
      </c>
      <c r="Q142" s="135"/>
      <c r="R142" s="136">
        <f>R143</f>
        <v>2.7E-4</v>
      </c>
      <c r="S142" s="135"/>
      <c r="T142" s="137">
        <f>T143</f>
        <v>0</v>
      </c>
      <c r="AR142" s="130" t="s">
        <v>173</v>
      </c>
      <c r="AT142" s="138" t="s">
        <v>70</v>
      </c>
      <c r="AU142" s="138" t="s">
        <v>76</v>
      </c>
      <c r="AY142" s="130" t="s">
        <v>106</v>
      </c>
      <c r="BK142" s="139">
        <f>BK143</f>
        <v>0</v>
      </c>
    </row>
    <row r="143" spans="1:65" s="2" customFormat="1" ht="16.5" customHeight="1">
      <c r="A143" s="29"/>
      <c r="B143" s="142"/>
      <c r="C143" s="143" t="s">
        <v>122</v>
      </c>
      <c r="D143" s="143" t="s">
        <v>110</v>
      </c>
      <c r="E143" s="144" t="s">
        <v>183</v>
      </c>
      <c r="F143" s="145" t="s">
        <v>184</v>
      </c>
      <c r="G143" s="146" t="s">
        <v>185</v>
      </c>
      <c r="H143" s="147">
        <v>1</v>
      </c>
      <c r="I143" s="148"/>
      <c r="J143" s="149">
        <f>ROUND(I143*H143,2)</f>
        <v>0</v>
      </c>
      <c r="K143" s="150"/>
      <c r="L143" s="30"/>
      <c r="M143" s="168" t="s">
        <v>1</v>
      </c>
      <c r="N143" s="169" t="s">
        <v>37</v>
      </c>
      <c r="O143" s="170"/>
      <c r="P143" s="171">
        <f>O143*H143</f>
        <v>0</v>
      </c>
      <c r="Q143" s="171">
        <v>2.7E-4</v>
      </c>
      <c r="R143" s="171">
        <f>Q143*H143</f>
        <v>2.7E-4</v>
      </c>
      <c r="S143" s="171">
        <v>0</v>
      </c>
      <c r="T143" s="17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5" t="s">
        <v>186</v>
      </c>
      <c r="AT143" s="155" t="s">
        <v>110</v>
      </c>
      <c r="AU143" s="155" t="s">
        <v>115</v>
      </c>
      <c r="AY143" s="14" t="s">
        <v>106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115</v>
      </c>
      <c r="BK143" s="156">
        <f>ROUND(I143*H143,2)</f>
        <v>0</v>
      </c>
      <c r="BL143" s="14" t="s">
        <v>186</v>
      </c>
      <c r="BM143" s="155" t="s">
        <v>187</v>
      </c>
    </row>
    <row r="144" spans="1:65" s="2" customFormat="1" ht="6.95" customHeight="1">
      <c r="A144" s="29"/>
      <c r="B144" s="47"/>
      <c r="C144" s="48"/>
      <c r="D144" s="48"/>
      <c r="E144" s="48"/>
      <c r="F144" s="48"/>
      <c r="G144" s="48"/>
      <c r="H144" s="48"/>
      <c r="I144" s="48"/>
      <c r="J144" s="48"/>
      <c r="K144" s="48"/>
      <c r="L144" s="30"/>
      <c r="M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</sheetData>
  <autoFilter ref="C119:K143" xr:uid="{00000000-0009-0000-0000-000001000000}"/>
  <mergeCells count="6">
    <mergeCell ref="E112:H112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2021 - Výmena kotla - kuchyňa..</vt:lpstr>
      <vt:lpstr>'2021 - Výmena kotla - kuchyňa..'!Názvy_tlače</vt:lpstr>
      <vt:lpstr>'Rekapitulácia stavby'!Názvy_tlače</vt:lpstr>
      <vt:lpstr>'2021 - Výmena kotla - kuchyňa..'!Oblasť_tlače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Talapka Michal</dc:creator>
  <cp:lastModifiedBy>Safr Peter</cp:lastModifiedBy>
  <dcterms:created xsi:type="dcterms:W3CDTF">2021-08-12T09:03:30Z</dcterms:created>
  <dcterms:modified xsi:type="dcterms:W3CDTF">2021-08-23T08:57:21Z</dcterms:modified>
</cp:coreProperties>
</file>